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E.2.1. - Oprava fasády" sheetId="2" r:id="rId2"/>
    <sheet name="VON - Vedlejší a ostatní 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'E.2.1. - Oprava fasády'!$C$138:$K$359</definedName>
    <definedName name="_xlnm.Print_Area" localSheetId="1">'E.2.1. - Oprava fasády'!$C$4:$J$76,'E.2.1. - Oprava fasády'!$C$82:$J$120,'E.2.1. - Oprava fasády'!$C$126:$K$359</definedName>
    <definedName name="_xlnm.Print_Titles" localSheetId="1">'E.2.1. - Oprava fasády'!$138:$138</definedName>
    <definedName name="_xlnm._FilterDatabase" localSheetId="2" hidden="1">'VON - Vedlejší a ostatní ...'!$C$119:$K$134</definedName>
    <definedName name="_xlnm.Print_Area" localSheetId="2">'VON - Vedlejší a ostatní ...'!$C$4:$J$76,'VON - Vedlejší a ostatní ...'!$C$82:$J$101,'VON - Vedlejší a ostatní ...'!$C$107:$K$134</definedName>
    <definedName name="_xlnm.Print_Titles" localSheetId="2">'VON - Vedlejší a ostatní ...'!$119:$119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33"/>
  <c r="BH133"/>
  <c r="BG133"/>
  <c r="BF133"/>
  <c r="T133"/>
  <c r="T132"/>
  <c r="R133"/>
  <c r="R132"/>
  <c r="P133"/>
  <c r="P132"/>
  <c r="BI130"/>
  <c r="BH130"/>
  <c r="BG130"/>
  <c r="BF130"/>
  <c r="T130"/>
  <c r="R130"/>
  <c r="P130"/>
  <c r="BI127"/>
  <c r="BH127"/>
  <c r="BG127"/>
  <c r="BF127"/>
  <c r="T127"/>
  <c r="R127"/>
  <c r="P127"/>
  <c r="BI123"/>
  <c r="BH123"/>
  <c r="BG123"/>
  <c r="BF123"/>
  <c r="T123"/>
  <c r="T122"/>
  <c r="R123"/>
  <c r="R122"/>
  <c r="P123"/>
  <c r="P122"/>
  <c r="J117"/>
  <c r="J116"/>
  <c r="F116"/>
  <c r="F114"/>
  <c r="E112"/>
  <c r="J92"/>
  <c r="J91"/>
  <c r="F91"/>
  <c r="F89"/>
  <c r="E87"/>
  <c r="J18"/>
  <c r="E18"/>
  <c r="F92"/>
  <c r="J17"/>
  <c r="J12"/>
  <c r="J89"/>
  <c r="E7"/>
  <c r="E110"/>
  <c i="2" r="J37"/>
  <c r="J36"/>
  <c i="1" r="AY95"/>
  <c i="2" r="J35"/>
  <c i="1" r="AX95"/>
  <c i="2" r="BI357"/>
  <c r="BH357"/>
  <c r="BG357"/>
  <c r="BF357"/>
  <c r="T357"/>
  <c r="R357"/>
  <c r="P357"/>
  <c r="BI354"/>
  <c r="BH354"/>
  <c r="BG354"/>
  <c r="BF354"/>
  <c r="T354"/>
  <c r="R354"/>
  <c r="P354"/>
  <c r="BI351"/>
  <c r="BH351"/>
  <c r="BG351"/>
  <c r="BF351"/>
  <c r="T351"/>
  <c r="R351"/>
  <c r="P351"/>
  <c r="BI348"/>
  <c r="BH348"/>
  <c r="BG348"/>
  <c r="BF348"/>
  <c r="T348"/>
  <c r="R348"/>
  <c r="P348"/>
  <c r="BI344"/>
  <c r="BH344"/>
  <c r="BG344"/>
  <c r="BF344"/>
  <c r="T344"/>
  <c r="R344"/>
  <c r="P344"/>
  <c r="BI341"/>
  <c r="BH341"/>
  <c r="BG341"/>
  <c r="BF341"/>
  <c r="T341"/>
  <c r="R341"/>
  <c r="P341"/>
  <c r="BI338"/>
  <c r="BH338"/>
  <c r="BG338"/>
  <c r="BF338"/>
  <c r="T338"/>
  <c r="R338"/>
  <c r="P338"/>
  <c r="BI335"/>
  <c r="BH335"/>
  <c r="BG335"/>
  <c r="BF335"/>
  <c r="T335"/>
  <c r="R335"/>
  <c r="P335"/>
  <c r="BI322"/>
  <c r="BH322"/>
  <c r="BG322"/>
  <c r="BF322"/>
  <c r="T322"/>
  <c r="T315"/>
  <c r="R322"/>
  <c r="R315"/>
  <c r="P322"/>
  <c r="P315"/>
  <c r="BI319"/>
  <c r="BH319"/>
  <c r="BG319"/>
  <c r="BF319"/>
  <c r="T319"/>
  <c r="R319"/>
  <c r="P319"/>
  <c r="BI316"/>
  <c r="BH316"/>
  <c r="BG316"/>
  <c r="BF316"/>
  <c r="T316"/>
  <c r="R316"/>
  <c r="P316"/>
  <c r="BI312"/>
  <c r="BH312"/>
  <c r="BG312"/>
  <c r="BF312"/>
  <c r="T312"/>
  <c r="R312"/>
  <c r="P312"/>
  <c r="BI309"/>
  <c r="BH309"/>
  <c r="BG309"/>
  <c r="BF309"/>
  <c r="T309"/>
  <c r="R309"/>
  <c r="P309"/>
  <c r="BI305"/>
  <c r="BH305"/>
  <c r="BG305"/>
  <c r="BF305"/>
  <c r="T305"/>
  <c r="T304"/>
  <c r="R305"/>
  <c r="R304"/>
  <c r="P305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9"/>
  <c r="BH289"/>
  <c r="BG289"/>
  <c r="BF289"/>
  <c r="T289"/>
  <c r="R289"/>
  <c r="P289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79"/>
  <c r="BH279"/>
  <c r="BG279"/>
  <c r="BF279"/>
  <c r="T279"/>
  <c r="R279"/>
  <c r="P279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2"/>
  <c r="BH232"/>
  <c r="BG232"/>
  <c r="BF232"/>
  <c r="T232"/>
  <c r="R232"/>
  <c r="P232"/>
  <c r="BI231"/>
  <c r="BH231"/>
  <c r="BG231"/>
  <c r="BF231"/>
  <c r="T231"/>
  <c r="R231"/>
  <c r="P231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R223"/>
  <c r="P223"/>
  <c r="BI217"/>
  <c r="BH217"/>
  <c r="BG217"/>
  <c r="BF217"/>
  <c r="T217"/>
  <c r="R217"/>
  <c r="P217"/>
  <c r="BI214"/>
  <c r="BH214"/>
  <c r="BG214"/>
  <c r="BF214"/>
  <c r="T214"/>
  <c r="T213"/>
  <c r="R214"/>
  <c r="R213"/>
  <c r="P214"/>
  <c r="P213"/>
  <c r="BI212"/>
  <c r="BH212"/>
  <c r="BG212"/>
  <c r="BF212"/>
  <c r="T212"/>
  <c r="R212"/>
  <c r="P212"/>
  <c r="BI209"/>
  <c r="BH209"/>
  <c r="BG209"/>
  <c r="BF209"/>
  <c r="T209"/>
  <c r="R209"/>
  <c r="P209"/>
  <c r="BI208"/>
  <c r="BH208"/>
  <c r="BG208"/>
  <c r="BF208"/>
  <c r="T208"/>
  <c r="R208"/>
  <c r="P208"/>
  <c r="BI204"/>
  <c r="BH204"/>
  <c r="BG204"/>
  <c r="BF204"/>
  <c r="T204"/>
  <c r="T203"/>
  <c r="R204"/>
  <c r="R203"/>
  <c r="P204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0"/>
  <c r="BH160"/>
  <c r="BG160"/>
  <c r="BF160"/>
  <c r="T160"/>
  <c r="R160"/>
  <c r="P160"/>
  <c r="BI157"/>
  <c r="BH157"/>
  <c r="BG157"/>
  <c r="BF157"/>
  <c r="T157"/>
  <c r="R157"/>
  <c r="P157"/>
  <c r="BI153"/>
  <c r="BH153"/>
  <c r="BG153"/>
  <c r="BF153"/>
  <c r="T153"/>
  <c r="T152"/>
  <c r="T151"/>
  <c r="R153"/>
  <c r="R152"/>
  <c r="R151"/>
  <c r="P153"/>
  <c r="P152"/>
  <c r="P151"/>
  <c r="BI149"/>
  <c r="BH149"/>
  <c r="BG149"/>
  <c r="BF149"/>
  <c r="T149"/>
  <c r="R149"/>
  <c r="P149"/>
  <c r="BI147"/>
  <c r="BH147"/>
  <c r="BG147"/>
  <c r="BF147"/>
  <c r="T147"/>
  <c r="R147"/>
  <c r="P147"/>
  <c r="BI143"/>
  <c r="BH143"/>
  <c r="BG143"/>
  <c r="BF143"/>
  <c r="T143"/>
  <c r="T142"/>
  <c r="R143"/>
  <c r="R142"/>
  <c r="P143"/>
  <c r="P142"/>
  <c r="J136"/>
  <c r="J135"/>
  <c r="F135"/>
  <c r="F133"/>
  <c r="E131"/>
  <c r="J92"/>
  <c r="J91"/>
  <c r="F91"/>
  <c r="F89"/>
  <c r="E87"/>
  <c r="J18"/>
  <c r="E18"/>
  <c r="F92"/>
  <c r="J17"/>
  <c r="J12"/>
  <c r="J133"/>
  <c r="E7"/>
  <c r="E129"/>
  <c i="1" r="L90"/>
  <c r="AM90"/>
  <c r="AM89"/>
  <c r="L89"/>
  <c r="AM87"/>
  <c r="L87"/>
  <c r="L85"/>
  <c r="L84"/>
  <c i="2" r="BK338"/>
  <c r="BK217"/>
  <c r="BK153"/>
  <c r="BK175"/>
  <c r="BK341"/>
  <c r="J249"/>
  <c r="BK231"/>
  <c r="BK197"/>
  <c r="J302"/>
  <c r="BK147"/>
  <c r="J296"/>
  <c r="BK269"/>
  <c r="J252"/>
  <c r="BK228"/>
  <c r="J153"/>
  <c r="BK254"/>
  <c r="BK204"/>
  <c r="BK335"/>
  <c r="BK305"/>
  <c r="BK287"/>
  <c r="J276"/>
  <c r="BK223"/>
  <c r="BK167"/>
  <c r="J287"/>
  <c r="BK249"/>
  <c r="BK214"/>
  <c r="BK143"/>
  <c r="BK212"/>
  <c r="J263"/>
  <c r="J232"/>
  <c r="J190"/>
  <c i="3" r="BK123"/>
  <c r="J127"/>
  <c i="2" r="J228"/>
  <c r="J246"/>
  <c r="J197"/>
  <c i="3" r="J133"/>
  <c i="2" r="BK302"/>
  <c r="J284"/>
  <c r="BK357"/>
  <c r="BK243"/>
  <c r="J223"/>
  <c r="BK294"/>
  <c r="J149"/>
  <c r="BK290"/>
  <c r="J234"/>
  <c r="BK246"/>
  <c r="J181"/>
  <c r="BK322"/>
  <c r="BK226"/>
  <c i="1" r="AS94"/>
  <c i="2" r="BK284"/>
  <c r="BK240"/>
  <c r="BK181"/>
  <c r="BK276"/>
  <c r="J217"/>
  <c r="BK319"/>
  <c r="J171"/>
  <c r="BK298"/>
  <c r="J237"/>
  <c r="BK199"/>
  <c i="3" r="BK130"/>
  <c r="J130"/>
  <c i="2" r="J354"/>
  <c r="BK272"/>
  <c r="J338"/>
  <c r="J300"/>
  <c r="J160"/>
  <c r="J344"/>
  <c r="J266"/>
  <c r="J281"/>
  <c r="J201"/>
  <c r="BK149"/>
  <c r="J204"/>
  <c i="3" r="BK127"/>
  <c i="2" r="BK351"/>
  <c r="BK344"/>
  <c r="BK171"/>
  <c r="J298"/>
  <c r="J143"/>
  <c r="BK300"/>
  <c r="BK157"/>
  <c r="BK237"/>
  <c r="J279"/>
  <c r="J240"/>
  <c r="BK160"/>
  <c r="J357"/>
  <c r="J272"/>
  <c r="BK266"/>
  <c r="J209"/>
  <c r="J348"/>
  <c r="J231"/>
  <c r="J319"/>
  <c r="BK289"/>
  <c r="J257"/>
  <c r="J199"/>
  <c r="BK312"/>
  <c r="BK234"/>
  <c r="BK178"/>
  <c r="BK187"/>
  <c r="BK296"/>
  <c r="J226"/>
  <c r="J147"/>
  <c i="3" r="J123"/>
  <c i="2" r="J269"/>
  <c r="BK232"/>
  <c r="J193"/>
  <c r="BK292"/>
  <c r="J290"/>
  <c r="J292"/>
  <c r="J341"/>
  <c r="J305"/>
  <c r="BK193"/>
  <c r="BK225"/>
  <c i="3" r="BK133"/>
  <c i="2" r="BK281"/>
  <c r="J225"/>
  <c r="J243"/>
  <c r="BK201"/>
  <c r="J322"/>
  <c r="J254"/>
  <c r="BK260"/>
  <c r="J335"/>
  <c r="BK348"/>
  <c r="J309"/>
  <c r="BK252"/>
  <c r="BK354"/>
  <c r="J260"/>
  <c r="BK208"/>
  <c r="BK316"/>
  <c r="J167"/>
  <c r="J274"/>
  <c r="J157"/>
  <c r="J312"/>
  <c r="J178"/>
  <c r="J351"/>
  <c r="BK274"/>
  <c r="J212"/>
  <c r="J316"/>
  <c r="J294"/>
  <c r="BK279"/>
  <c r="J208"/>
  <c r="J175"/>
  <c r="BK309"/>
  <c r="BK263"/>
  <c r="BK209"/>
  <c r="BK257"/>
  <c r="BK190"/>
  <c r="J289"/>
  <c r="J214"/>
  <c r="J187"/>
  <c l="1" r="P216"/>
  <c r="BK233"/>
  <c r="J233"/>
  <c r="J113"/>
  <c r="P186"/>
  <c r="P185"/>
  <c r="P207"/>
  <c r="T233"/>
  <c r="R216"/>
  <c r="BK347"/>
  <c r="J347"/>
  <c r="J119"/>
  <c r="T186"/>
  <c r="T185"/>
  <c r="BK334"/>
  <c r="J334"/>
  <c r="J118"/>
  <c r="P146"/>
  <c r="P141"/>
  <c r="P166"/>
  <c r="P156"/>
  <c r="BK186"/>
  <c r="J186"/>
  <c r="J106"/>
  <c r="BK216"/>
  <c r="J216"/>
  <c r="J111"/>
  <c r="P233"/>
  <c r="T291"/>
  <c r="R308"/>
  <c r="R334"/>
  <c r="R347"/>
  <c r="R146"/>
  <c r="R141"/>
  <c r="R140"/>
  <c r="T166"/>
  <c r="T156"/>
  <c r="T216"/>
  <c r="R227"/>
  <c r="BK291"/>
  <c r="J291"/>
  <c r="J114"/>
  <c r="T308"/>
  <c r="T334"/>
  <c r="T146"/>
  <c r="T141"/>
  <c r="R186"/>
  <c r="R185"/>
  <c r="R207"/>
  <c r="BK227"/>
  <c r="J227"/>
  <c r="J112"/>
  <c r="P227"/>
  <c r="T227"/>
  <c r="P291"/>
  <c r="BK308"/>
  <c r="J308"/>
  <c r="J116"/>
  <c r="P347"/>
  <c i="3" r="BK126"/>
  <c r="J126"/>
  <c r="J99"/>
  <c i="2" r="BK146"/>
  <c r="J146"/>
  <c r="J100"/>
  <c r="BK166"/>
  <c r="J166"/>
  <c r="J104"/>
  <c r="R166"/>
  <c r="R156"/>
  <c r="BK207"/>
  <c r="J207"/>
  <c r="J108"/>
  <c r="T207"/>
  <c r="R233"/>
  <c r="R291"/>
  <c r="P308"/>
  <c r="P334"/>
  <c r="T347"/>
  <c i="3" r="P126"/>
  <c r="P121"/>
  <c r="P120"/>
  <c i="1" r="AU96"/>
  <c i="3" r="R126"/>
  <c r="R121"/>
  <c r="R120"/>
  <c r="T126"/>
  <c r="T121"/>
  <c r="T120"/>
  <c i="2" r="BK152"/>
  <c r="J152"/>
  <c r="J102"/>
  <c r="BK203"/>
  <c r="J203"/>
  <c r="J107"/>
  <c r="BK304"/>
  <c r="J304"/>
  <c r="J115"/>
  <c r="BK142"/>
  <c r="J142"/>
  <c r="J99"/>
  <c r="BK156"/>
  <c r="J156"/>
  <c r="J103"/>
  <c r="BK213"/>
  <c r="J213"/>
  <c r="J109"/>
  <c i="3" r="BK122"/>
  <c r="BK121"/>
  <c r="BK120"/>
  <c r="J120"/>
  <c r="J96"/>
  <c r="BK132"/>
  <c r="J132"/>
  <c r="J100"/>
  <c i="2" r="BK315"/>
  <c r="J315"/>
  <c r="J117"/>
  <c r="T140"/>
  <c i="3" r="BE133"/>
  <c r="J114"/>
  <c r="E85"/>
  <c r="F117"/>
  <c r="BE127"/>
  <c i="2" r="BK185"/>
  <c r="J185"/>
  <c r="J105"/>
  <c i="3" r="BE130"/>
  <c i="2" r="BK215"/>
  <c r="J215"/>
  <c r="J110"/>
  <c i="3" r="BE123"/>
  <c i="2" r="E85"/>
  <c r="BE143"/>
  <c r="BE167"/>
  <c r="BE201"/>
  <c r="BE300"/>
  <c r="BE178"/>
  <c r="BE181"/>
  <c r="BE209"/>
  <c r="BE243"/>
  <c r="BE269"/>
  <c r="BE147"/>
  <c r="BE153"/>
  <c r="BE232"/>
  <c r="BE272"/>
  <c r="BE274"/>
  <c r="BE289"/>
  <c r="BE294"/>
  <c r="BE305"/>
  <c r="BE338"/>
  <c r="J89"/>
  <c r="BE160"/>
  <c r="BE175"/>
  <c r="BE187"/>
  <c r="BE214"/>
  <c r="BE217"/>
  <c r="BE226"/>
  <c r="BE231"/>
  <c r="BE249"/>
  <c r="BE290"/>
  <c r="BE302"/>
  <c r="BE208"/>
  <c r="BE316"/>
  <c r="BE354"/>
  <c r="BE190"/>
  <c r="BE204"/>
  <c r="BE212"/>
  <c r="BE228"/>
  <c r="BE240"/>
  <c r="BE292"/>
  <c r="BE298"/>
  <c r="BE357"/>
  <c r="BE257"/>
  <c r="BE263"/>
  <c r="BE266"/>
  <c r="BE284"/>
  <c r="BE319"/>
  <c r="BE335"/>
  <c r="F136"/>
  <c r="BE149"/>
  <c r="BE157"/>
  <c r="BE260"/>
  <c r="BE276"/>
  <c r="BE193"/>
  <c r="BE197"/>
  <c r="BE199"/>
  <c r="BE234"/>
  <c r="BE237"/>
  <c r="BE252"/>
  <c r="BE254"/>
  <c r="BE309"/>
  <c r="BE322"/>
  <c r="BE351"/>
  <c r="BE223"/>
  <c r="BE171"/>
  <c r="BE341"/>
  <c r="BE344"/>
  <c r="BE348"/>
  <c r="BE225"/>
  <c r="BE246"/>
  <c r="BE279"/>
  <c r="BE281"/>
  <c r="BE287"/>
  <c r="BE296"/>
  <c r="BE312"/>
  <c i="3" r="F35"/>
  <c i="1" r="BB96"/>
  <c i="3" r="F34"/>
  <c i="1" r="BA96"/>
  <c i="2" r="F34"/>
  <c i="1" r="BA95"/>
  <c i="3" r="J34"/>
  <c i="1" r="AW96"/>
  <c i="2" r="F35"/>
  <c i="1" r="BB95"/>
  <c i="2" r="F37"/>
  <c i="1" r="BD95"/>
  <c i="3" r="F36"/>
  <c i="1" r="BC96"/>
  <c i="3" r="F37"/>
  <c i="1" r="BD96"/>
  <c i="2" r="F36"/>
  <c i="1" r="BC95"/>
  <c i="2" r="J34"/>
  <c i="1" r="AW95"/>
  <c i="2" l="1" r="R215"/>
  <c r="R139"/>
  <c r="T215"/>
  <c r="T139"/>
  <c r="P140"/>
  <c r="P215"/>
  <c r="BK141"/>
  <c r="J141"/>
  <c r="J98"/>
  <c i="3" r="J121"/>
  <c r="J97"/>
  <c r="J122"/>
  <c r="J98"/>
  <c i="2" r="BK151"/>
  <c r="J151"/>
  <c r="J101"/>
  <c i="1" r="BC94"/>
  <c r="AY94"/>
  <c r="BB94"/>
  <c r="AX94"/>
  <c i="3" r="J30"/>
  <c i="1" r="AG96"/>
  <c i="2" r="J33"/>
  <c i="1" r="AV95"/>
  <c r="AT95"/>
  <c i="2" r="F33"/>
  <c i="1" r="AZ95"/>
  <c r="BD94"/>
  <c r="W33"/>
  <c i="3" r="F33"/>
  <c i="1" r="AZ96"/>
  <c r="BA94"/>
  <c r="W30"/>
  <c i="3" r="J33"/>
  <c i="1" r="AV96"/>
  <c r="AT96"/>
  <c r="AN96"/>
  <c i="2" l="1" r="P139"/>
  <c i="1" r="AU95"/>
  <c i="2" r="BK140"/>
  <c r="J140"/>
  <c r="J97"/>
  <c r="BK139"/>
  <c r="J139"/>
  <c r="J96"/>
  <c i="3" r="J39"/>
  <c i="1" r="AU94"/>
  <c r="AZ94"/>
  <c r="W29"/>
  <c r="W32"/>
  <c r="AW94"/>
  <c r="AK30"/>
  <c r="W31"/>
  <c l="1" r="AV94"/>
  <c r="AK29"/>
  <c i="2" r="J30"/>
  <c i="1" r="AG95"/>
  <c r="AG94"/>
  <c r="AK26"/>
  <c i="2" l="1" r="J39"/>
  <c i="1" r="AN95"/>
  <c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<sst xmlns="http://schemas.openxmlformats.org/spreadsheetml/2006/main">
  <si>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</si>
  <si>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</si>
  <si>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</si>
  <si>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</si>
  <si>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</si>
  <si>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{40e6f92b-a32f-4c89-845b-c079372179e3}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</si>
  <si>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</si>
  <si>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</si>
  <si>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</si>
  <si>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</si>
  <si>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</si>
  <si>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</si>
  <si>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</si>
  <si>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</si>
  <si>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</si>
  <si>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</si>
  <si>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</si>
  <si>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Mořkov hlavní trať zast.</t>
  </si>
  <si>
    <t>KSO:</t>
  </si>
  <si>
    <t>CC-CZ:</t>
  </si>
  <si>
    <t>Místo:</t>
  </si>
  <si>
    <t xml:space="preserve"> </t>
  </si>
  <si>
    <t>Datum:</t>
  </si>
  <si>
    <t>25. 5. 2021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</si>
  <si>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</si>
  <si>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</si>
  <si>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</si>
  <si>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</si>
  <si>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</si>
  <si>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</si>
  <si>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</si>
  <si>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</si>
  <si>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</si>
  <si>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</si>
  <si>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</si>
  <si>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</si>
  <si>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</si>
  <si>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</si>
  <si>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</si>
  <si>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</si>
  <si>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</si>
  <si>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</si>
  <si>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</si>
  <si>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</si>
  <si>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</si>
  <si>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</si>
  <si>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</si>
  <si>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</si>
  <si>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</si>
  <si>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</si>
  <si>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</si>
  <si>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</si>
  <si>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</si>
  <si>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</si>
  <si>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</si>
  <si>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</si>
  <si>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</si>
  <si>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</si>
  <si>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</si>
  <si>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</si>
  <si>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</si>
  <si>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</si>
  <si>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</si>
  <si>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</si>
  <si>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</si>
  <si>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</si>
  <si>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</si>
  <si>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</si>
  <si>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</si>
  <si>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</si>
  <si>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</si>
  <si>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</si>
  <si>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</si>
  <si>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</si>
  <si>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</si>
  <si>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</si>
  <si>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</si>
  <si>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</si>
  <si>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E.2.1.</t>
  </si>
  <si>
    <t>Oprava fasády</t>
  </si>
  <si>
    <t>STA</t>
  </si>
  <si>
    <t>1</t>
  </si>
  <si>
    <t>{5f7e7245-3d3a-4b27-b50d-74237ba2d409}</t>
  </si>
  <si>
    <t>2</t>
  </si>
  <si>
    <t>VON</t>
  </si>
  <si>
    <t>Vedlejší a ostatní náklady</t>
  </si>
  <si>
    <t>{1b886539-b379-47f1-8801-bd9f60ca373b}</t>
  </si>
  <si>
    <t>KRYCÍ LIST SOUPISU PRACÍ</t>
  </si>
  <si>
    <t>Objekt:</t>
  </si>
  <si>
    <t>E.2.1. - Oprava fasády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</si>
  <si>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</si>
  <si>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</si>
  <si>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</si>
  <si>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</si>
  <si>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</si>
  <si>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</si>
  <si>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</si>
  <si>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  11 - Zemní práce - přípravné a přidružené práce</t>
  </si>
  <si>
    <t xml:space="preserve">      16 - Zemní práce - přemístění výkopku</t>
  </si>
  <si>
    <t xml:space="preserve">    4 - Vodorovné konstrukce</t>
  </si>
  <si>
    <t xml:space="preserve">      43 - Schodišťové konstrukce a rampy</t>
  </si>
  <si>
    <t xml:space="preserve">    6 - Úpravy povrchů, podlahy a osazování výplní</t>
  </si>
  <si>
    <t xml:space="preserve">      62 - Úprava povrchů vnějších</t>
  </si>
  <si>
    <t xml:space="preserve">    9 - Ostatní konstrukce a práce, bourání</t>
  </si>
  <si>
    <t xml:space="preserve">      94 - Lešení a stavební výtahy</t>
  </si>
  <si>
    <t xml:space="preserve">      96 - Bourání konstrukcí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</si>
  <si>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</si>
  <si>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</si>
  <si>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</si>
  <si>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</si>
  <si>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</si>
  <si>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</si>
  <si>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</si>
  <si>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</si>
  <si>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</si>
  <si>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>HZS - Hodinové zúčtovací sazby</t>
  </si>
  <si>
    <t>N00 - MOBILIAŘ A PIKTOGRAMY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</si>
  <si>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</si>
  <si>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</si>
  <si>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</si>
  <si>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</si>
  <si>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</si>
  <si>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</si>
  <si>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</si>
  <si>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</si>
  <si>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</si>
  <si>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</si>
  <si>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</si>
  <si>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</si>
  <si>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</si>
  <si>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</si>
  <si>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</si>
  <si>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</si>
  <si>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</si>
  <si>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</si>
  <si>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11</t>
  </si>
  <si>
    <t>Zemní práce - přípravné a přidružené práce</t>
  </si>
  <si>
    <t>K</t>
  </si>
  <si>
    <t>111211101</t>
  </si>
  <si>
    <t>Odstranění křovin a stromů s odstraněním kořenů ručně průměru kmene do 100 mm jakékoliv plochy v rovině nebo ve svahu o sklonu do 1:5</t>
  </si>
  <si>
    <t>m2</t>
  </si>
  <si>
    <t>CS ÚRS 2021 02</t>
  </si>
  <si>
    <t>4</t>
  </si>
  <si>
    <t>3</t>
  </si>
  <si>
    <t>-683729742</t>
  </si>
  <si>
    <t>VV</t>
  </si>
  <si>
    <t>50</t>
  </si>
  <si>
    <t>Mezisoučet</t>
  </si>
  <si>
    <t>16</t>
  </si>
  <si>
    <t>Zemní práce - přemístění výkopku</t>
  </si>
  <si>
    <t>162301501</t>
  </si>
  <si>
    <t>Vodorovné přemístění smýcených křovin do průměru kmene 100 mm na vzdálenost do 5 000 m</t>
  </si>
  <si>
    <t>-1290679165</t>
  </si>
  <si>
    <t>162301981</t>
  </si>
  <si>
    <t>Vodorovné přemístění smýcených křovin Příplatek k ceně za každých dalších i započatých 1 000 m</t>
  </si>
  <si>
    <t>-1531646713</t>
  </si>
  <si>
    <t>50*5</t>
  </si>
  <si>
    <t>Vodorovné konstrukce</t>
  </si>
  <si>
    <t>43</t>
  </si>
  <si>
    <t>Schodišťové konstrukce a rampy</t>
  </si>
  <si>
    <t>433121121.Rpregasch</t>
  </si>
  <si>
    <t>Nové prefabrikované schodiště - dodávka+montáž dle popisu v TZ a ve výkrese vč.podbetonování (cca 1,5 m3)</t>
  </si>
  <si>
    <t>kpl</t>
  </si>
  <si>
    <t>523062209</t>
  </si>
  <si>
    <t>"kalkulováno 19 schodu"1</t>
  </si>
  <si>
    <t>6</t>
  </si>
  <si>
    <t>Úpravy povrchů, podlahy a osazování výplní</t>
  </si>
  <si>
    <t>5</t>
  </si>
  <si>
    <t>621273001.RPODH</t>
  </si>
  <si>
    <t xml:space="preserve">Montáž + dodávka  odvětrávané fasády podhledů na dřevěný rošt vč.dodávky roštu z impregnovaných latí a kotevních prvků roštu,fasádní desky dle skladby S3 vč.prořezu  a kotevního materiálu</t>
  </si>
  <si>
    <t>1770952273</t>
  </si>
  <si>
    <t>113</t>
  </si>
  <si>
    <t>622273001.RSTENA</t>
  </si>
  <si>
    <t xml:space="preserve">Montáž + dodávka  odvětrávané fasády stěn na dřevěný rošt vč.dodávky roštu z impregnovaných latí a kotevních prvků roštu,fasádní desky dle skladby S1 vč.prořezu  a kotevního materiálu</t>
  </si>
  <si>
    <t>2021210231</t>
  </si>
  <si>
    <t>"stěny V+Z+S+J" (103+104+105+60)</t>
  </si>
  <si>
    <t>"ostění"36</t>
  </si>
  <si>
    <t>Součet</t>
  </si>
  <si>
    <t>62</t>
  </si>
  <si>
    <t>Úprava povrchů vnějších</t>
  </si>
  <si>
    <t>7</t>
  </si>
  <si>
    <t>622131121</t>
  </si>
  <si>
    <t xml:space="preserve">Podkladní a spojovací vrstva vnějších omítaných ploch  penetrace nanášená ručně stěn</t>
  </si>
  <si>
    <t>-2071534275</t>
  </si>
  <si>
    <t>"nová omítka dle skladby S2 v rozsahu "</t>
  </si>
  <si>
    <t>(4*3+3)</t>
  </si>
  <si>
    <t>8</t>
  </si>
  <si>
    <t>622322121</t>
  </si>
  <si>
    <t xml:space="preserve">Omítka vápenocementová lehčená vnějších ploch  nanášená ručně jednovrstvá, tloušťky do 15 mm hladká stěn</t>
  </si>
  <si>
    <t>2097300944</t>
  </si>
  <si>
    <t>9</t>
  </si>
  <si>
    <t>622215122</t>
  </si>
  <si>
    <t xml:space="preserve">Oprava kontaktního zateplení z polystyrenových desek jednotlivých malých ploch  tloušťky přes 80 do 120 mm stěn, plochy jednotlivě přes 0,1 do 0,25 m2</t>
  </si>
  <si>
    <t>kus</t>
  </si>
  <si>
    <t>1181028681</t>
  </si>
  <si>
    <t>"sokl skladba S2 lokálne"10</t>
  </si>
  <si>
    <t>10</t>
  </si>
  <si>
    <t>622215123</t>
  </si>
  <si>
    <t xml:space="preserve">Oprava kontaktního zateplení z polystyrenových desek jednotlivých malých ploch  tloušťky přes 80 do 120 mm stěn, plochy jednotlivě přes 0,25 do 0,5 m2</t>
  </si>
  <si>
    <t>-1643824371</t>
  </si>
  <si>
    <t>"sokl skladba S2 lokálne"5</t>
  </si>
  <si>
    <t>622142001</t>
  </si>
  <si>
    <t xml:space="preserve">Potažení vnějších ploch pletivem  v ploše nebo pruzích, na plném podkladu sklovláknitým vtlačením do tmelu stěn</t>
  </si>
  <si>
    <t>193183395</t>
  </si>
  <si>
    <t xml:space="preserve">"oprava  stávajícího dle skladby S2 v rozsahu 30%"</t>
  </si>
  <si>
    <t>(4*3+3)*0,3</t>
  </si>
  <si>
    <t>Ostatní konstrukce a práce, bourání</t>
  </si>
  <si>
    <t>94</t>
  </si>
  <si>
    <t>Lešení a stavební výtahy</t>
  </si>
  <si>
    <t>12</t>
  </si>
  <si>
    <t>941111121</t>
  </si>
  <si>
    <t xml:space="preserve">Montáž lešení řadového trubkového lehkého pracovního s podlahami  s provozním zatížením tř. 3 do 200 kg/m2 šířky tř. W09 přes 0,9 do 1,2 m, výšky do 10 m</t>
  </si>
  <si>
    <t>1191247504</t>
  </si>
  <si>
    <t>(15*10)*2+(17*8)+(17*2,5)</t>
  </si>
  <si>
    <t>13</t>
  </si>
  <si>
    <t>941111221</t>
  </si>
  <si>
    <t xml:space="preserve">Montáž lešení řadového trubkového lehkého pracovního s podlahami  s provozním zatížením tř. 3 do 200 kg/m2 Příplatek za první a každý další den použití lešení k ceně -1121</t>
  </si>
  <si>
    <t>-1665428891</t>
  </si>
  <si>
    <t>478,5*90</t>
  </si>
  <si>
    <t>14</t>
  </si>
  <si>
    <t>941111821</t>
  </si>
  <si>
    <t xml:space="preserve">Demontáž lešení řadového trubkového lehkého pracovního s podlahami  s provozním zatížením tř. 3 do 200 kg/m2 šířky tř. W09 přes 0,9 do 1,2 m, výšky do 10 m</t>
  </si>
  <si>
    <t>1934793966</t>
  </si>
  <si>
    <t>946112112</t>
  </si>
  <si>
    <t xml:space="preserve">Montáž pojízdných věží trubkových nebo dílcových  s maximálním zatížením podlahy do 200 kg/m2 šířky přes 0,9 do 1,6 m, délky do 3,2 m, výšky přes 1,5 m do 2,5 m</t>
  </si>
  <si>
    <t>-69072018</t>
  </si>
  <si>
    <t>946112212</t>
  </si>
  <si>
    <t xml:space="preserve">Montáž pojízdných věží trubkových nebo dílcových  s maximálním zatížením podlahy do 200 kg/m2 Příplatek za první a každý další den použití pojízdného lešení k ceně -2112</t>
  </si>
  <si>
    <t>-1959915042</t>
  </si>
  <si>
    <t>30</t>
  </si>
  <si>
    <t>17</t>
  </si>
  <si>
    <t>946112812</t>
  </si>
  <si>
    <t xml:space="preserve">Demontáž pojízdných věží trubkových nebo dílcových  s maximálním zatížením podlahy do 200 kg/m2 šířky přes 0,9 do 1,6 m, délky do 3,2 m, výšky přes 1,5 m do 2,5 m</t>
  </si>
  <si>
    <t>1856176345</t>
  </si>
  <si>
    <t>96</t>
  </si>
  <si>
    <t>Bourání konstrukcí</t>
  </si>
  <si>
    <t>18</t>
  </si>
  <si>
    <t>963053937</t>
  </si>
  <si>
    <t xml:space="preserve">Bourání železobetonových monolitických schodišťových ramen  na schodnicích s vybouráním schodnic</t>
  </si>
  <si>
    <t>-859352439</t>
  </si>
  <si>
    <t>"I"(1,4*6)</t>
  </si>
  <si>
    <t>997</t>
  </si>
  <si>
    <t>Přesun sutě</t>
  </si>
  <si>
    <t>19</t>
  </si>
  <si>
    <t>997006512</t>
  </si>
  <si>
    <t>Vodorovná doprava suti na skládku s naložením na dopravní prostředek a složením přes 100 m do 1 km</t>
  </si>
  <si>
    <t>t</t>
  </si>
  <si>
    <t>-213087044</t>
  </si>
  <si>
    <t>20</t>
  </si>
  <si>
    <t>997006519</t>
  </si>
  <si>
    <t>Vodorovná doprava suti na skládku s naložením na dopravní prostředek a složením Příplatek k ceně za každý další i započatý 1 km</t>
  </si>
  <si>
    <t>433069134</t>
  </si>
  <si>
    <t>13,346*10</t>
  </si>
  <si>
    <t>997013631</t>
  </si>
  <si>
    <t>Poplatek za uložení stavebního odpadu na skládce (skládkovné) směsného stavebního a demoličního zatříděného do Katalogu odpadů pod kódem 17 09 04</t>
  </si>
  <si>
    <t>1009942158</t>
  </si>
  <si>
    <t>998</t>
  </si>
  <si>
    <t>Přesun hmot</t>
  </si>
  <si>
    <t>22</t>
  </si>
  <si>
    <t>998011002</t>
  </si>
  <si>
    <t xml:space="preserve">Přesun hmot pro budovy občanské výstavby, bydlení, výrobu a služby  s nosnou svislou konstrukcí zděnou z cihel, tvárnic nebo kamene vodorovná dopravní vzdálenost do 100 m pro budovy výšky přes 6 do 12 m</t>
  </si>
  <si>
    <t>-911333741</t>
  </si>
  <si>
    <t>PSV</t>
  </si>
  <si>
    <t>Práce a dodávky PSV</t>
  </si>
  <si>
    <t>713</t>
  </si>
  <si>
    <t>Izolace tepelné</t>
  </si>
  <si>
    <t>23</t>
  </si>
  <si>
    <t>713131161</t>
  </si>
  <si>
    <t>Montáž tepelné izolace stěn rohožemi, pásy, deskami, dílci, bloky (izolační materiál ve specifikaci) připevněné sponkami parotěsná reflexní, tloušťka izolace do 5 mm</t>
  </si>
  <si>
    <t>1858755821</t>
  </si>
  <si>
    <t>24</t>
  </si>
  <si>
    <t>M</t>
  </si>
  <si>
    <t>28355300.Rpar</t>
  </si>
  <si>
    <t>paropropustná fólie difuzně otevřená, větrotěsná) dle skladby S1</t>
  </si>
  <si>
    <t>32</t>
  </si>
  <si>
    <t>-1602637726</t>
  </si>
  <si>
    <t>408*1,05 "Přepočtené koeficientem množství</t>
  </si>
  <si>
    <t>25</t>
  </si>
  <si>
    <t>998713102</t>
  </si>
  <si>
    <t>Přesun hmot pro izolace tepelné stanovený z hmotnosti přesunovaného materiálu vodorovná dopravní vzdálenost do 50 m v objektech výšky přes 6 m do 12 m</t>
  </si>
  <si>
    <t>-48131169</t>
  </si>
  <si>
    <t>26</t>
  </si>
  <si>
    <t>998713181</t>
  </si>
  <si>
    <t>Přesun hmot pro izolace tepelné stanovený z hmotnosti přesunovaného materiálu Příplatek k cenám za přesun prováděný bez použití mechanizace pro jakoukoliv výšku objektu</t>
  </si>
  <si>
    <t>891897741</t>
  </si>
  <si>
    <t>721</t>
  </si>
  <si>
    <t>Zdravotechnika - vnitřní kanalizace</t>
  </si>
  <si>
    <t>27</t>
  </si>
  <si>
    <t>721241102</t>
  </si>
  <si>
    <t>Lapače střešních splavenin litinové DN 125</t>
  </si>
  <si>
    <t>-100746654</t>
  </si>
  <si>
    <t>"K/3"3</t>
  </si>
  <si>
    <t>28</t>
  </si>
  <si>
    <t>998721101</t>
  </si>
  <si>
    <t xml:space="preserve">Přesun hmot pro vnitřní kanalizace  stanovený z hmotnosti přesunovaného materiálu vodorovná dopravní vzdálenost do 50 m v objektech výšky do 6 m</t>
  </si>
  <si>
    <t>153224884</t>
  </si>
  <si>
    <t>29</t>
  </si>
  <si>
    <t>998721181</t>
  </si>
  <si>
    <t xml:space="preserve">Přesun hmot pro vnitřní kanalizace  stanovený z hmotnosti přesunovaného materiálu Příplatek k ceně za přesun prováděný bez použití mechanizace pro jakoukoliv výšku objektu</t>
  </si>
  <si>
    <t>129470737</t>
  </si>
  <si>
    <t>764</t>
  </si>
  <si>
    <t>Konstrukce klempířské</t>
  </si>
  <si>
    <t>764000000.RK1</t>
  </si>
  <si>
    <t>Větrací mřížka nerezová -kompletní dodávka+montáž dle K/1</t>
  </si>
  <si>
    <t>ks</t>
  </si>
  <si>
    <t>2026214085</t>
  </si>
  <si>
    <t>"K/1"7</t>
  </si>
  <si>
    <t>31</t>
  </si>
  <si>
    <t>764000000.RK4</t>
  </si>
  <si>
    <t>Stříška komínových průduchů nerezová -kompletní dodávka+montáž dle K/4</t>
  </si>
  <si>
    <t>-945412671</t>
  </si>
  <si>
    <t>"K/4"2</t>
  </si>
  <si>
    <t>764000000.RK5</t>
  </si>
  <si>
    <t>Větrací komínek -kompletní dodávka+montáž dle K/5</t>
  </si>
  <si>
    <t>1648100433</t>
  </si>
  <si>
    <t>"K/5"3</t>
  </si>
  <si>
    <t>33</t>
  </si>
  <si>
    <t>764000000.RK6</t>
  </si>
  <si>
    <t>Lapač listí do kotlíku plastový -dodávka+montáž</t>
  </si>
  <si>
    <t>-1071324675</t>
  </si>
  <si>
    <t>"K/6"4</t>
  </si>
  <si>
    <t>34</t>
  </si>
  <si>
    <t>764002841</t>
  </si>
  <si>
    <t>Demontáž klempířských konstrukcí oplechování horních ploch zdí a nadezdívek do suti</t>
  </si>
  <si>
    <t>m</t>
  </si>
  <si>
    <t>1110765819</t>
  </si>
  <si>
    <t>"K/7"43</t>
  </si>
  <si>
    <t>35</t>
  </si>
  <si>
    <t>764002851</t>
  </si>
  <si>
    <t>Demontáž klempířských konstrukcí oplechování parapetů do suti</t>
  </si>
  <si>
    <t>1738572656</t>
  </si>
  <si>
    <t>36</t>
  </si>
  <si>
    <t>764002871</t>
  </si>
  <si>
    <t>Demontáž klempířských konstrukcí lemování zdí do suti</t>
  </si>
  <si>
    <t>-1043331026</t>
  </si>
  <si>
    <t>37</t>
  </si>
  <si>
    <t>764004801</t>
  </si>
  <si>
    <t>Demontáž klempířských konstrukcí žlabu podokapního do suti</t>
  </si>
  <si>
    <t>495153673</t>
  </si>
  <si>
    <t>"K/2"7</t>
  </si>
  <si>
    <t>38</t>
  </si>
  <si>
    <t>764004803</t>
  </si>
  <si>
    <t>Demontáž klempířských konstrukcí žlabu podokapního k dalšímu použití</t>
  </si>
  <si>
    <t>-672976539</t>
  </si>
  <si>
    <t>39</t>
  </si>
  <si>
    <t>764004861</t>
  </si>
  <si>
    <t>Demontáž klempířských konstrukcí svodu do suti</t>
  </si>
  <si>
    <t>-1560073787</t>
  </si>
  <si>
    <t>"K/3"8</t>
  </si>
  <si>
    <t>40</t>
  </si>
  <si>
    <t>764004863</t>
  </si>
  <si>
    <t>Demontáž klempířských konstrukcí svodu k dalšímu použití</t>
  </si>
  <si>
    <t>1836645428</t>
  </si>
  <si>
    <t>"K/3"7</t>
  </si>
  <si>
    <t>41</t>
  </si>
  <si>
    <t>764214607</t>
  </si>
  <si>
    <t>Oplechování horních ploch zdí a nadezdívek (atik) z pozinkovaného plechu s povrchovou úpravou mechanicky kotvené rš 670 mm</t>
  </si>
  <si>
    <t>-1363330029</t>
  </si>
  <si>
    <t>42</t>
  </si>
  <si>
    <t>764216605</t>
  </si>
  <si>
    <t>Oplechování parapetů z pozinkovaného plechu s povrchovou úpravou rovných mechanicky kotvené, bez rohů rš 400 mm</t>
  </si>
  <si>
    <t>-1585911264</t>
  </si>
  <si>
    <t>764311606</t>
  </si>
  <si>
    <t>Lemování zdí z pozinkovaného plechu s povrchovou úpravou boční nebo horní rovné, střech s krytinou prejzovou nebo vlnitou rš 500 mm</t>
  </si>
  <si>
    <t>2101493381</t>
  </si>
  <si>
    <t>44</t>
  </si>
  <si>
    <t>764311608</t>
  </si>
  <si>
    <t>Lemování zdí z pozinkovaného plechu s povrchovou úpravou boční nebo horní rovné, střech s krytinou prejzovou nebo vlnitou rš 750 mm</t>
  </si>
  <si>
    <t>-1233862030</t>
  </si>
  <si>
    <t>45</t>
  </si>
  <si>
    <t>764511602</t>
  </si>
  <si>
    <t>Žlab podokapní z pozinkovaného plechu s povrchovou úpravou včetně háků a čel půlkruhový rš 330 mm</t>
  </si>
  <si>
    <t>329959234</t>
  </si>
  <si>
    <t>46</t>
  </si>
  <si>
    <t>764511602.RMTZ</t>
  </si>
  <si>
    <t>Žlab podokapní půlkruhový z Pz s povrchovou úpravou rš 330 mm-zpětná mtž</t>
  </si>
  <si>
    <t>1318898477</t>
  </si>
  <si>
    <t>47</t>
  </si>
  <si>
    <t>764518623</t>
  </si>
  <si>
    <t>Svod z pozinkovaného plechu s upraveným povrchem včetně objímek, kolen a odskoků kruhový, průměru 120 mm</t>
  </si>
  <si>
    <t>1784522083</t>
  </si>
  <si>
    <t>"K/2"8</t>
  </si>
  <si>
    <t>48</t>
  </si>
  <si>
    <t>764518623.RMTZ</t>
  </si>
  <si>
    <t>Svody kruhové včetně objímek, kolen, odskoků z Pz s povrchovou úpravou průměru 120 mm- zpětná mtž</t>
  </si>
  <si>
    <t>-780962901</t>
  </si>
  <si>
    <t>49</t>
  </si>
  <si>
    <t>999100000</t>
  </si>
  <si>
    <t>jiný materiál - kotevní materál pro zpětnou mtž klemp.prvků v případě nemožnosti zpětného použití kotervního materiálu původního</t>
  </si>
  <si>
    <t>-212168307</t>
  </si>
  <si>
    <t>998764102</t>
  </si>
  <si>
    <t>Přesun hmot pro konstrukce klempířské stanovený z hmotnosti přesunovaného materiálu vodorovná dopravní vzdálenost do 50 m v objektech výšky přes 6 do 12 m</t>
  </si>
  <si>
    <t>-421702600</t>
  </si>
  <si>
    <t>51</t>
  </si>
  <si>
    <t>998764181</t>
  </si>
  <si>
    <t>Přesun hmot pro konstrukce klempířské stanovený z hmotnosti přesunovaného materiálu Příplatek k cenám za přesun prováděný bez použití mechanizace pro jakoukoliv výšku objektu</t>
  </si>
  <si>
    <t>-109967589</t>
  </si>
  <si>
    <t>766</t>
  </si>
  <si>
    <t>Konstrukce truhlářské</t>
  </si>
  <si>
    <t>52</t>
  </si>
  <si>
    <t>766411821</t>
  </si>
  <si>
    <t xml:space="preserve">Demontáž obložení stěn  palubkami</t>
  </si>
  <si>
    <t>872760723</t>
  </si>
  <si>
    <t>"V+Z+S+J" (103+104+105+60)</t>
  </si>
  <si>
    <t>53</t>
  </si>
  <si>
    <t>766411822</t>
  </si>
  <si>
    <t xml:space="preserve">Demontáž obložení stěn  podkladových roštů</t>
  </si>
  <si>
    <t>-1935998249</t>
  </si>
  <si>
    <t>372</t>
  </si>
  <si>
    <t>54</t>
  </si>
  <si>
    <t>766421821</t>
  </si>
  <si>
    <t xml:space="preserve">Demontáž obložení podhledů  palubkami</t>
  </si>
  <si>
    <t>-1723380827</t>
  </si>
  <si>
    <t>55</t>
  </si>
  <si>
    <t>766421822</t>
  </si>
  <si>
    <t xml:space="preserve">Demontáž obložení podhledů  podkladových roštů</t>
  </si>
  <si>
    <t>1459018136</t>
  </si>
  <si>
    <t>56</t>
  </si>
  <si>
    <t>766431821.ROST</t>
  </si>
  <si>
    <t>Demontáž truhlářského obložení ostění</t>
  </si>
  <si>
    <t>-1190561784</t>
  </si>
  <si>
    <t>57</t>
  </si>
  <si>
    <t>766431822.RO</t>
  </si>
  <si>
    <t>-1360280138</t>
  </si>
  <si>
    <t>767</t>
  </si>
  <si>
    <t>Konstrukce zámečnické</t>
  </si>
  <si>
    <t>58</t>
  </si>
  <si>
    <t>767000000.RZ1</t>
  </si>
  <si>
    <t>Doplnění zábradlí 3 pole - kompletní dodávka+montáž vč.ukotvení a povrchové úpravy dle položky Z/01</t>
  </si>
  <si>
    <t>1128216113</t>
  </si>
  <si>
    <t>"Z/01, 3 pole (1,6+1,4+1,4 m x 0,9 m)"1</t>
  </si>
  <si>
    <t>783</t>
  </si>
  <si>
    <t>Dokončovací práce - nátěry</t>
  </si>
  <si>
    <t>59</t>
  </si>
  <si>
    <t>783823135</t>
  </si>
  <si>
    <t>Penetrační nátěr omítek hladkých omítek hladkých, zrnitých tenkovrstvých nebo štukových stupně členitosti 1 a 2 silikonový</t>
  </si>
  <si>
    <t>-1692257920</t>
  </si>
  <si>
    <t>"sokl"15</t>
  </si>
  <si>
    <t>60</t>
  </si>
  <si>
    <t>783827125</t>
  </si>
  <si>
    <t>Krycí (ochranný ) nátěr omítek jednonásobný hladkých omítek hladkých, zrnitých tenkovrstvých nebo štukových stupně členitosti 1 a 2 silikonový</t>
  </si>
  <si>
    <t>-1381638711</t>
  </si>
  <si>
    <t>HZS</t>
  </si>
  <si>
    <t>Hodinové zúčtovací sazby</t>
  </si>
  <si>
    <t>61</t>
  </si>
  <si>
    <t>HZS1292</t>
  </si>
  <si>
    <t xml:space="preserve">Hodinové zúčtovací sazby profesí HSV  zemní a pomocné práce stavební dělník</t>
  </si>
  <si>
    <t>hod</t>
  </si>
  <si>
    <t>512</t>
  </si>
  <si>
    <t>1375687421</t>
  </si>
  <si>
    <t xml:space="preserve">"pomocné  a zemní práce při bourání stáv.schodiště a přípravy podkladu por schodiště nové"(7,5*2)</t>
  </si>
  <si>
    <t>HZS2232</t>
  </si>
  <si>
    <t xml:space="preserve">Hodinové zúčtovací sazby profesí PSV  provádění stavebních instalací elektrikář odborný</t>
  </si>
  <si>
    <t>183824748</t>
  </si>
  <si>
    <t>"odpojení a zpetné pripojení dle legendy ve výkrese c.105 bod K a L"(7,5*2)*2</t>
  </si>
  <si>
    <t>63</t>
  </si>
  <si>
    <t>HZS2492</t>
  </si>
  <si>
    <t xml:space="preserve">Hodinové zúčtovací sazby profesí PSV  zednické výpomoci a pomocné práce PSV pomocný dělník PSV</t>
  </si>
  <si>
    <t>262144</t>
  </si>
  <si>
    <t>648102139</t>
  </si>
  <si>
    <t>"práce neobsažené v položkách: "</t>
  </si>
  <si>
    <t>"ocištení výplní dle výkresu 105 legenda bod C "</t>
  </si>
  <si>
    <t xml:space="preserve">"vycištení krytiny dle výkresu  105 legenda bod D "</t>
  </si>
  <si>
    <t xml:space="preserve">"demontáže  dle výkresu 105  legenda bod E "</t>
  </si>
  <si>
    <t xml:space="preserve">"vycištení fasádních prvku dle výkresu 105  legenda bod K "</t>
  </si>
  <si>
    <t xml:space="preserve">"vycištení svodu a ochrana oplechování dle výkresu 105  legenda bod L "</t>
  </si>
  <si>
    <t xml:space="preserve">"dmtž revizních otvoru dle výkresu  legendy bod M "</t>
  </si>
  <si>
    <t xml:space="preserve">"odstranení fólie pod stávajícím dreveným  obkladem"</t>
  </si>
  <si>
    <t>"demontáž stávajících lapacu"</t>
  </si>
  <si>
    <t>(7,5*2)*5</t>
  </si>
  <si>
    <t>N00</t>
  </si>
  <si>
    <t>MOBILIAŘ A PIKTOGRAMY</t>
  </si>
  <si>
    <t>64</t>
  </si>
  <si>
    <t>KOS.R</t>
  </si>
  <si>
    <t>Nový odpadkový koš na tříděný odpad - dodávka+montáž dle M/01</t>
  </si>
  <si>
    <t>70738711</t>
  </si>
  <si>
    <t>"M/01"1</t>
  </si>
  <si>
    <t>65</t>
  </si>
  <si>
    <t>NAZEVNOVY.R</t>
  </si>
  <si>
    <t>Nový název zastávky Mořkov hlavní trat´- kompletní dodávka+montáž dle specifikace položky L/1</t>
  </si>
  <si>
    <t>-1843989831</t>
  </si>
  <si>
    <t>"L/1"1</t>
  </si>
  <si>
    <t>66</t>
  </si>
  <si>
    <t>NAZEVSTAV.R2</t>
  </si>
  <si>
    <t xml:space="preserve">Demontáž+zpětná montáž+oprava+ vyčištění stávajícího názvu zastávky Mořkov hlavní trat´-  dle specifikace položky L/2</t>
  </si>
  <si>
    <t>50673485</t>
  </si>
  <si>
    <t>"L/2"1</t>
  </si>
  <si>
    <t>67</t>
  </si>
  <si>
    <t>NAZEVSTAV.R3</t>
  </si>
  <si>
    <t xml:space="preserve">Demontáž+zpětná montáž+oprava+ vyčištění stávajícího názvu zastávky Mořkov hlavní trat´-  dle specifikace položky L/3</t>
  </si>
  <si>
    <t>-987766542</t>
  </si>
  <si>
    <t>"L/3"2</t>
  </si>
  <si>
    <t>OST</t>
  </si>
  <si>
    <t>Ostatní</t>
  </si>
  <si>
    <t>68</t>
  </si>
  <si>
    <t>ZIDKA.Rbet</t>
  </si>
  <si>
    <t>Betonová zídka - sanace (reprofilace,přestěrkování, povrch.úprava+impregnace ) - kompletní dodávka+montáž dle popisu ve výkrese a v TZ (35m2¨)</t>
  </si>
  <si>
    <t>-1102405422</t>
  </si>
  <si>
    <t>69</t>
  </si>
  <si>
    <t>REVOTVOR.R</t>
  </si>
  <si>
    <t>Revizní otvory - demontáž stávajících+výroba a montáž nových v celkové výměře 4 m2</t>
  </si>
  <si>
    <t>115369975</t>
  </si>
  <si>
    <t>70</t>
  </si>
  <si>
    <t>KOMIN.Rkom</t>
  </si>
  <si>
    <t xml:space="preserve">Komín -  (sanace hlavy, reprofilace,přestěrkování, povrch.úprava 13 m2+ nátěr stupňů ) - kompletní dodávka+montáž dle popisu ve výkrese a v TZ </t>
  </si>
  <si>
    <t>1086378188</t>
  </si>
  <si>
    <t>71</t>
  </si>
  <si>
    <t>ZABRADLI.Rocel</t>
  </si>
  <si>
    <t>Ocelové zábradlí a sloupy (otryskání+nový nátěr+odvoz otryskaných části na skládku) - kompletní dodávka+montáž dle popisu v TZ a ve výkrese</t>
  </si>
  <si>
    <t>1162131271</t>
  </si>
  <si>
    <t>"kalkulováno 50 m"1</t>
  </si>
  <si>
    <t>VON - Vedlejší a ostatní náklady</t>
  </si>
  <si>
    <t>VRN - Vedlejší rozpočtové náklady</t>
  </si>
  <si>
    <t xml:space="preserve">    VRN3 - Zařízení staveniště</t>
  </si>
  <si>
    <t xml:space="preserve">    VRN7 - Provozní vlivy</t>
  </si>
  <si>
    <t xml:space="preserve">    VRN9 - Ostatní náklady</t>
  </si>
  <si>
    <t>VRN</t>
  </si>
  <si>
    <t>Vedlejší rozpočtové náklady</t>
  </si>
  <si>
    <t>VRN3</t>
  </si>
  <si>
    <t>Zařízení staveniště</t>
  </si>
  <si>
    <t>030001000</t>
  </si>
  <si>
    <t>Kpl.</t>
  </si>
  <si>
    <t>1024</t>
  </si>
  <si>
    <t>109479434</t>
  </si>
  <si>
    <t>"1,8%"1</t>
  </si>
  <si>
    <t>VRN7</t>
  </si>
  <si>
    <t>Provozní vlivy</t>
  </si>
  <si>
    <t>071002000</t>
  </si>
  <si>
    <t>Provoz investora, třetích osob</t>
  </si>
  <si>
    <t>169858872</t>
  </si>
  <si>
    <t>"0,9%"1</t>
  </si>
  <si>
    <t>074002000</t>
  </si>
  <si>
    <t>Železniční a městský kolejový provoz</t>
  </si>
  <si>
    <t>kpl.</t>
  </si>
  <si>
    <t>-1683893292</t>
  </si>
  <si>
    <t>"omezení pri práci na nástupišti pri prujezdu , príjezdu a odjezdu vlaku"1</t>
  </si>
  <si>
    <t>VRN9</t>
  </si>
  <si>
    <t>Ostatní náklady</t>
  </si>
  <si>
    <t>092002000</t>
  </si>
  <si>
    <t>Ostatní náklady související s provozem</t>
  </si>
  <si>
    <t>1171416571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</si>
</sst>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26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28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28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26</v>
      </c>
      <c r="AL14" s="23"/>
      <c r="AM14" s="23"/>
      <c r="AN14" s="35" t="s">
        <v>28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26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30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26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33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34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35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36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37</v>
      </c>
      <c r="E29" s="48"/>
      <c r="F29" s="33" t="s">
        <v>38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39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40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41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42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43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44</v>
      </c>
      <c r="U35" s="55"/>
      <c r="V35" s="55"/>
      <c r="W35" s="55"/>
      <c r="X35" s="57" t="s">
        <v>45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46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47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48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49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48</v>
      </c>
      <c r="AI60" s="43"/>
      <c r="AJ60" s="43"/>
      <c r="AK60" s="43"/>
      <c r="AL60" s="43"/>
      <c r="AM60" s="65" t="s">
        <v>49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50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51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48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49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48</v>
      </c>
      <c r="AI75" s="43"/>
      <c r="AJ75" s="43"/>
      <c r="AK75" s="43"/>
      <c r="AL75" s="43"/>
      <c r="AM75" s="65" t="s">
        <v>49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52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Mořkov hlavní trať zast.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25. 5. 2021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29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53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27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31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54</v>
      </c>
      <c r="D92" s="95"/>
      <c r="E92" s="95"/>
      <c r="F92" s="95"/>
      <c r="G92" s="95"/>
      <c r="H92" s="96"/>
      <c r="I92" s="97" t="s">
        <v>55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56</v>
      </c>
      <c r="AH92" s="95"/>
      <c r="AI92" s="95"/>
      <c r="AJ92" s="95"/>
      <c r="AK92" s="95"/>
      <c r="AL92" s="95"/>
      <c r="AM92" s="95"/>
      <c r="AN92" s="97" t="s">
        <v>57</v>
      </c>
      <c r="AO92" s="95"/>
      <c r="AP92" s="99"/>
      <c r="AQ92" s="100" t="s">
        <v>58</v>
      </c>
      <c r="AR92" s="45"/>
      <c r="AS92" s="101" t="s">
        <v>59</v>
      </c>
      <c r="AT92" s="102" t="s">
        <v>60</v>
      </c>
      <c r="AU92" s="102" t="s">
        <v>61</v>
      </c>
      <c r="AV92" s="102" t="s">
        <v>62</v>
      </c>
      <c r="AW92" s="102" t="s">
        <v>63</v>
      </c>
      <c r="AX92" s="102" t="s">
        <v>64</v>
      </c>
      <c r="AY92" s="102" t="s">
        <v>65</v>
      </c>
      <c r="AZ92" s="102" t="s">
        <v>66</v>
      </c>
      <c r="BA92" s="102" t="s">
        <v>67</v>
      </c>
      <c r="BB92" s="102" t="s">
        <v>68</v>
      </c>
      <c r="BC92" s="102" t="s">
        <v>69</v>
      </c>
      <c r="BD92" s="103" t="s">
        <v>70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71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ROUND(SUM(AG95:AG96),2)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ROUND(SUM(AS95:AS96),2)</f>
        <v>0</v>
      </c>
      <c r="AT94" s="115">
        <f>ROUND(SUM(AV94:AW94),2)</f>
        <v>0</v>
      </c>
      <c r="AU94" s="116">
        <f>ROUND(SUM(AU95:AU96),5)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ROUND(SUM(AZ95:AZ96),2)</f>
        <v>0</v>
      </c>
      <c r="BA94" s="115">
        <f>ROUND(SUM(BA95:BA96),2)</f>
        <v>0</v>
      </c>
      <c r="BB94" s="115">
        <f>ROUND(SUM(BB95:BB96),2)</f>
        <v>0</v>
      </c>
      <c r="BC94" s="115">
        <f>ROUND(SUM(BC95:BC96),2)</f>
        <v>0</v>
      </c>
      <c r="BD94" s="117">
        <f>ROUND(SUM(BD95:BD96),2)</f>
        <v>0</v>
      </c>
      <c r="BE94" s="6"/>
      <c r="BS94" s="118" t="s">
        <v>72</v>
      </c>
      <c r="BT94" s="118" t="s">
        <v>73</v>
      </c>
      <c r="BU94" s="119" t="s">
        <v>74</v>
      </c>
      <c r="BV94" s="118" t="s">
        <v>75</v>
      </c>
      <c r="BW94" s="118" t="s">
        <v>5</v>
      </c>
      <c r="BX94" s="118" t="s">
        <v>76</v>
      </c>
      <c r="CL94" s="118" t="s">
        <v>1</v>
      </c>
    </row>
    <row r="95" s="7" customFormat="1" ht="16.5" customHeight="1">
      <c r="A95" s="120" t="s">
        <v>77</v>
      </c>
      <c r="B95" s="121"/>
      <c r="C95" s="122"/>
      <c r="D95" s="123" t="s">
        <v>78</v>
      </c>
      <c r="E95" s="123"/>
      <c r="F95" s="123"/>
      <c r="G95" s="123"/>
      <c r="H95" s="123"/>
      <c r="I95" s="124"/>
      <c r="J95" s="123" t="s">
        <v>79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'E.2.1. - Oprava fasády'!J30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80</v>
      </c>
      <c r="AR95" s="127"/>
      <c r="AS95" s="128">
        <v>0</v>
      </c>
      <c r="AT95" s="129">
        <f>ROUND(SUM(AV95:AW95),2)</f>
        <v>0</v>
      </c>
      <c r="AU95" s="130">
        <f>'E.2.1. - Oprava fasády'!P139</f>
        <v>0</v>
      </c>
      <c r="AV95" s="129">
        <f>'E.2.1. - Oprava fasády'!J33</f>
        <v>0</v>
      </c>
      <c r="AW95" s="129">
        <f>'E.2.1. - Oprava fasády'!J34</f>
        <v>0</v>
      </c>
      <c r="AX95" s="129">
        <f>'E.2.1. - Oprava fasády'!J35</f>
        <v>0</v>
      </c>
      <c r="AY95" s="129">
        <f>'E.2.1. - Oprava fasády'!J36</f>
        <v>0</v>
      </c>
      <c r="AZ95" s="129">
        <f>'E.2.1. - Oprava fasády'!F33</f>
        <v>0</v>
      </c>
      <c r="BA95" s="129">
        <f>'E.2.1. - Oprava fasády'!F34</f>
        <v>0</v>
      </c>
      <c r="BB95" s="129">
        <f>'E.2.1. - Oprava fasády'!F35</f>
        <v>0</v>
      </c>
      <c r="BC95" s="129">
        <f>'E.2.1. - Oprava fasády'!F36</f>
        <v>0</v>
      </c>
      <c r="BD95" s="131">
        <f>'E.2.1. - Oprava fasády'!F37</f>
        <v>0</v>
      </c>
      <c r="BE95" s="7"/>
      <c r="BT95" s="132" t="s">
        <v>81</v>
      </c>
      <c r="BV95" s="132" t="s">
        <v>75</v>
      </c>
      <c r="BW95" s="132" t="s">
        <v>82</v>
      </c>
      <c r="BX95" s="132" t="s">
        <v>5</v>
      </c>
      <c r="CL95" s="132" t="s">
        <v>1</v>
      </c>
      <c r="CM95" s="132" t="s">
        <v>83</v>
      </c>
    </row>
    <row r="96" s="7" customFormat="1" ht="16.5" customHeight="1">
      <c r="A96" s="120" t="s">
        <v>77</v>
      </c>
      <c r="B96" s="121"/>
      <c r="C96" s="122"/>
      <c r="D96" s="123" t="s">
        <v>84</v>
      </c>
      <c r="E96" s="123"/>
      <c r="F96" s="123"/>
      <c r="G96" s="123"/>
      <c r="H96" s="123"/>
      <c r="I96" s="124"/>
      <c r="J96" s="123" t="s">
        <v>85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'VON - Vedlejší a ostatní 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84</v>
      </c>
      <c r="AR96" s="127"/>
      <c r="AS96" s="133">
        <v>0</v>
      </c>
      <c r="AT96" s="134">
        <f>ROUND(SUM(AV96:AW96),2)</f>
        <v>0</v>
      </c>
      <c r="AU96" s="135">
        <f>'VON - Vedlejší a ostatní ...'!P120</f>
        <v>0</v>
      </c>
      <c r="AV96" s="134">
        <f>'VON - Vedlejší a ostatní ...'!J33</f>
        <v>0</v>
      </c>
      <c r="AW96" s="134">
        <f>'VON - Vedlejší a ostatní ...'!J34</f>
        <v>0</v>
      </c>
      <c r="AX96" s="134">
        <f>'VON - Vedlejší a ostatní ...'!J35</f>
        <v>0</v>
      </c>
      <c r="AY96" s="134">
        <f>'VON - Vedlejší a ostatní ...'!J36</f>
        <v>0</v>
      </c>
      <c r="AZ96" s="134">
        <f>'VON - Vedlejší a ostatní ...'!F33</f>
        <v>0</v>
      </c>
      <c r="BA96" s="134">
        <f>'VON - Vedlejší a ostatní ...'!F34</f>
        <v>0</v>
      </c>
      <c r="BB96" s="134">
        <f>'VON - Vedlejší a ostatní ...'!F35</f>
        <v>0</v>
      </c>
      <c r="BC96" s="134">
        <f>'VON - Vedlejší a ostatní ...'!F36</f>
        <v>0</v>
      </c>
      <c r="BD96" s="136">
        <f>'VON - Vedlejší a ostatní ...'!F37</f>
        <v>0</v>
      </c>
      <c r="BE96" s="7"/>
      <c r="BT96" s="132" t="s">
        <v>81</v>
      </c>
      <c r="BV96" s="132" t="s">
        <v>75</v>
      </c>
      <c r="BW96" s="132" t="s">
        <v>86</v>
      </c>
      <c r="BX96" s="132" t="s">
        <v>5</v>
      </c>
      <c r="CL96" s="132" t="s">
        <v>1</v>
      </c>
      <c r="CM96" s="132" t="s">
        <v>83</v>
      </c>
    </row>
    <row r="97" s="2" customFormat="1" ht="30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  <row r="98" s="2" customFormat="1" ht="6.96" customHeight="1">
      <c r="A98" s="39"/>
      <c r="B98" s="67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</sheetData>
  <sheetProtection sheet="1" formatColumns="0" formatRows="0" objects="1" scenarios="1" spinCount="100000" saltValue="gqAzAbvFPyXUgr/OphUomSW5pJNZ7/0nhnzXP6TEMcRRyTJ16ZNd2CPUFHt8Ta//z7YmD8x7LRq6or1tXA0sDg==" hashValue="S8RyQF+bJh3UAxcDWSDPKOzMa9EV7sM5Z2sU07rg6lQOw/NVrN5NRgQHweZjcxusy5v/xen9gZhZ9kP3siHeEA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E.2.1. - Oprava fasády'!C2" display="/"/>
    <hyperlink ref="A96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87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Mořkov hlavní trať zast.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88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89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25. 5. 2021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21</v>
      </c>
      <c r="F15" s="39"/>
      <c r="G15" s="39"/>
      <c r="H15" s="39"/>
      <c r="I15" s="141" t="s">
        <v>26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21</v>
      </c>
      <c r="F21" s="39"/>
      <c r="G21" s="39"/>
      <c r="H21" s="39"/>
      <c r="I21" s="141" t="s">
        <v>26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21</v>
      </c>
      <c r="F24" s="39"/>
      <c r="G24" s="39"/>
      <c r="H24" s="39"/>
      <c r="I24" s="141" t="s">
        <v>26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ROUND(J139,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ROUND((SUM(BE139:BE359)),  2)</f>
        <v>0</v>
      </c>
      <c r="G33" s="39"/>
      <c r="H33" s="39"/>
      <c r="I33" s="156">
        <v>0.20999999999999999</v>
      </c>
      <c r="J33" s="155">
        <f>ROUND(((SUM(BE139:BE359))*I33),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ROUND((SUM(BF139:BF359)),  2)</f>
        <v>0</v>
      </c>
      <c r="G34" s="39"/>
      <c r="H34" s="39"/>
      <c r="I34" s="156">
        <v>0.14999999999999999</v>
      </c>
      <c r="J34" s="155">
        <f>ROUND(((SUM(BF139:BF359))*I34),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ROUND((SUM(BG139:BG359)),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ROUND((SUM(BH139:BH359)),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ROUND((SUM(BI139:BI359)),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Mořkov hlavní trať zast.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88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E.2.1. - Oprava fasády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25. 5. 2021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91</v>
      </c>
      <c r="D94" s="177"/>
      <c r="E94" s="177"/>
      <c r="F94" s="177"/>
      <c r="G94" s="177"/>
      <c r="H94" s="177"/>
      <c r="I94" s="177"/>
      <c r="J94" s="178" t="s">
        <v>92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93</v>
      </c>
      <c r="D96" s="41"/>
      <c r="E96" s="41"/>
      <c r="F96" s="41"/>
      <c r="G96" s="41"/>
      <c r="H96" s="41"/>
      <c r="I96" s="41"/>
      <c r="J96" s="111">
        <f>J139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94</v>
      </c>
    </row>
    <row r="97" s="9" customFormat="1" ht="24.96" customHeight="1">
      <c r="A97" s="9"/>
      <c r="B97" s="180"/>
      <c r="C97" s="181"/>
      <c r="D97" s="182" t="s">
        <v>95</v>
      </c>
      <c r="E97" s="183"/>
      <c r="F97" s="183"/>
      <c r="G97" s="183"/>
      <c r="H97" s="183"/>
      <c r="I97" s="183"/>
      <c r="J97" s="184">
        <f>J140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96</v>
      </c>
      <c r="E98" s="189"/>
      <c r="F98" s="189"/>
      <c r="G98" s="189"/>
      <c r="H98" s="189"/>
      <c r="I98" s="189"/>
      <c r="J98" s="190">
        <f>J141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86"/>
      <c r="C99" s="187"/>
      <c r="D99" s="188" t="s">
        <v>97</v>
      </c>
      <c r="E99" s="189"/>
      <c r="F99" s="189"/>
      <c r="G99" s="189"/>
      <c r="H99" s="189"/>
      <c r="I99" s="189"/>
      <c r="J99" s="190">
        <f>J142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86"/>
      <c r="C100" s="187"/>
      <c r="D100" s="188" t="s">
        <v>98</v>
      </c>
      <c r="E100" s="189"/>
      <c r="F100" s="189"/>
      <c r="G100" s="189"/>
      <c r="H100" s="189"/>
      <c r="I100" s="189"/>
      <c r="J100" s="190">
        <f>J146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99</v>
      </c>
      <c r="E101" s="189"/>
      <c r="F101" s="189"/>
      <c r="G101" s="189"/>
      <c r="H101" s="189"/>
      <c r="I101" s="189"/>
      <c r="J101" s="190">
        <f>J151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86"/>
      <c r="C102" s="187"/>
      <c r="D102" s="188" t="s">
        <v>100</v>
      </c>
      <c r="E102" s="189"/>
      <c r="F102" s="189"/>
      <c r="G102" s="189"/>
      <c r="H102" s="189"/>
      <c r="I102" s="189"/>
      <c r="J102" s="190">
        <f>J152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101</v>
      </c>
      <c r="E103" s="189"/>
      <c r="F103" s="189"/>
      <c r="G103" s="189"/>
      <c r="H103" s="189"/>
      <c r="I103" s="189"/>
      <c r="J103" s="190">
        <f>J156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86"/>
      <c r="C104" s="187"/>
      <c r="D104" s="188" t="s">
        <v>102</v>
      </c>
      <c r="E104" s="189"/>
      <c r="F104" s="189"/>
      <c r="G104" s="189"/>
      <c r="H104" s="189"/>
      <c r="I104" s="189"/>
      <c r="J104" s="190">
        <f>J166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103</v>
      </c>
      <c r="E105" s="189"/>
      <c r="F105" s="189"/>
      <c r="G105" s="189"/>
      <c r="H105" s="189"/>
      <c r="I105" s="189"/>
      <c r="J105" s="190">
        <f>J185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4.88" customHeight="1">
      <c r="A106" s="10"/>
      <c r="B106" s="186"/>
      <c r="C106" s="187"/>
      <c r="D106" s="188" t="s">
        <v>104</v>
      </c>
      <c r="E106" s="189"/>
      <c r="F106" s="189"/>
      <c r="G106" s="189"/>
      <c r="H106" s="189"/>
      <c r="I106" s="189"/>
      <c r="J106" s="190">
        <f>J186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4.88" customHeight="1">
      <c r="A107" s="10"/>
      <c r="B107" s="186"/>
      <c r="C107" s="187"/>
      <c r="D107" s="188" t="s">
        <v>105</v>
      </c>
      <c r="E107" s="189"/>
      <c r="F107" s="189"/>
      <c r="G107" s="189"/>
      <c r="H107" s="189"/>
      <c r="I107" s="189"/>
      <c r="J107" s="190">
        <f>J203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106</v>
      </c>
      <c r="E108" s="189"/>
      <c r="F108" s="189"/>
      <c r="G108" s="189"/>
      <c r="H108" s="189"/>
      <c r="I108" s="189"/>
      <c r="J108" s="190">
        <f>J207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107</v>
      </c>
      <c r="E109" s="189"/>
      <c r="F109" s="189"/>
      <c r="G109" s="189"/>
      <c r="H109" s="189"/>
      <c r="I109" s="189"/>
      <c r="J109" s="190">
        <f>J213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80"/>
      <c r="C110" s="181"/>
      <c r="D110" s="182" t="s">
        <v>108</v>
      </c>
      <c r="E110" s="183"/>
      <c r="F110" s="183"/>
      <c r="G110" s="183"/>
      <c r="H110" s="183"/>
      <c r="I110" s="183"/>
      <c r="J110" s="184">
        <f>J215</f>
        <v>0</v>
      </c>
      <c r="K110" s="181"/>
      <c r="L110" s="185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186"/>
      <c r="C111" s="187"/>
      <c r="D111" s="188" t="s">
        <v>109</v>
      </c>
      <c r="E111" s="189"/>
      <c r="F111" s="189"/>
      <c r="G111" s="189"/>
      <c r="H111" s="189"/>
      <c r="I111" s="189"/>
      <c r="J111" s="190">
        <f>J216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110</v>
      </c>
      <c r="E112" s="189"/>
      <c r="F112" s="189"/>
      <c r="G112" s="189"/>
      <c r="H112" s="189"/>
      <c r="I112" s="189"/>
      <c r="J112" s="190">
        <f>J227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111</v>
      </c>
      <c r="E113" s="189"/>
      <c r="F113" s="189"/>
      <c r="G113" s="189"/>
      <c r="H113" s="189"/>
      <c r="I113" s="189"/>
      <c r="J113" s="190">
        <f>J233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6"/>
      <c r="C114" s="187"/>
      <c r="D114" s="188" t="s">
        <v>112</v>
      </c>
      <c r="E114" s="189"/>
      <c r="F114" s="189"/>
      <c r="G114" s="189"/>
      <c r="H114" s="189"/>
      <c r="I114" s="189"/>
      <c r="J114" s="190">
        <f>J291</f>
        <v>0</v>
      </c>
      <c r="K114" s="187"/>
      <c r="L114" s="19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6"/>
      <c r="C115" s="187"/>
      <c r="D115" s="188" t="s">
        <v>113</v>
      </c>
      <c r="E115" s="189"/>
      <c r="F115" s="189"/>
      <c r="G115" s="189"/>
      <c r="H115" s="189"/>
      <c r="I115" s="189"/>
      <c r="J115" s="190">
        <f>J304</f>
        <v>0</v>
      </c>
      <c r="K115" s="187"/>
      <c r="L115" s="19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6"/>
      <c r="C116" s="187"/>
      <c r="D116" s="188" t="s">
        <v>114</v>
      </c>
      <c r="E116" s="189"/>
      <c r="F116" s="189"/>
      <c r="G116" s="189"/>
      <c r="H116" s="189"/>
      <c r="I116" s="189"/>
      <c r="J116" s="190">
        <f>J308</f>
        <v>0</v>
      </c>
      <c r="K116" s="187"/>
      <c r="L116" s="19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9" customFormat="1" ht="24.96" customHeight="1">
      <c r="A117" s="9"/>
      <c r="B117" s="180"/>
      <c r="C117" s="181"/>
      <c r="D117" s="182" t="s">
        <v>115</v>
      </c>
      <c r="E117" s="183"/>
      <c r="F117" s="183"/>
      <c r="G117" s="183"/>
      <c r="H117" s="183"/>
      <c r="I117" s="183"/>
      <c r="J117" s="184">
        <f>J315</f>
        <v>0</v>
      </c>
      <c r="K117" s="181"/>
      <c r="L117" s="185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="9" customFormat="1" ht="24.96" customHeight="1">
      <c r="A118" s="9"/>
      <c r="B118" s="180"/>
      <c r="C118" s="181"/>
      <c r="D118" s="182" t="s">
        <v>116</v>
      </c>
      <c r="E118" s="183"/>
      <c r="F118" s="183"/>
      <c r="G118" s="183"/>
      <c r="H118" s="183"/>
      <c r="I118" s="183"/>
      <c r="J118" s="184">
        <f>J334</f>
        <v>0</v>
      </c>
      <c r="K118" s="181"/>
      <c r="L118" s="185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="9" customFormat="1" ht="24.96" customHeight="1">
      <c r="A119" s="9"/>
      <c r="B119" s="180"/>
      <c r="C119" s="181"/>
      <c r="D119" s="182" t="s">
        <v>117</v>
      </c>
      <c r="E119" s="183"/>
      <c r="F119" s="183"/>
      <c r="G119" s="183"/>
      <c r="H119" s="183"/>
      <c r="I119" s="183"/>
      <c r="J119" s="184">
        <f>J347</f>
        <v>0</v>
      </c>
      <c r="K119" s="181"/>
      <c r="L119" s="185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</row>
    <row r="120" s="2" customFormat="1" ht="21.84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67"/>
      <c r="C121" s="68"/>
      <c r="D121" s="68"/>
      <c r="E121" s="68"/>
      <c r="F121" s="68"/>
      <c r="G121" s="68"/>
      <c r="H121" s="68"/>
      <c r="I121" s="68"/>
      <c r="J121" s="68"/>
      <c r="K121" s="68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5" s="2" customFormat="1" ht="6.96" customHeight="1">
      <c r="A125" s="39"/>
      <c r="B125" s="69"/>
      <c r="C125" s="70"/>
      <c r="D125" s="70"/>
      <c r="E125" s="70"/>
      <c r="F125" s="70"/>
      <c r="G125" s="70"/>
      <c r="H125" s="70"/>
      <c r="I125" s="70"/>
      <c r="J125" s="70"/>
      <c r="K125" s="70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24.96" customHeight="1">
      <c r="A126" s="39"/>
      <c r="B126" s="40"/>
      <c r="C126" s="24" t="s">
        <v>118</v>
      </c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16</v>
      </c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6.5" customHeight="1">
      <c r="A129" s="39"/>
      <c r="B129" s="40"/>
      <c r="C129" s="41"/>
      <c r="D129" s="41"/>
      <c r="E129" s="175" t="str">
        <f>E7</f>
        <v>Mořkov hlavní trať zast.</v>
      </c>
      <c r="F129" s="33"/>
      <c r="G129" s="33"/>
      <c r="H129" s="33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2" customHeight="1">
      <c r="A130" s="39"/>
      <c r="B130" s="40"/>
      <c r="C130" s="33" t="s">
        <v>88</v>
      </c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6.5" customHeight="1">
      <c r="A131" s="39"/>
      <c r="B131" s="40"/>
      <c r="C131" s="41"/>
      <c r="D131" s="41"/>
      <c r="E131" s="77" t="str">
        <f>E9</f>
        <v>E.2.1. - Oprava fasády</v>
      </c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6.96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2" customHeight="1">
      <c r="A133" s="39"/>
      <c r="B133" s="40"/>
      <c r="C133" s="33" t="s">
        <v>20</v>
      </c>
      <c r="D133" s="41"/>
      <c r="E133" s="41"/>
      <c r="F133" s="28" t="str">
        <f>F12</f>
        <v xml:space="preserve"> </v>
      </c>
      <c r="G133" s="41"/>
      <c r="H133" s="41"/>
      <c r="I133" s="33" t="s">
        <v>22</v>
      </c>
      <c r="J133" s="80" t="str">
        <f>IF(J12="","",J12)</f>
        <v>25. 5. 2021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6.96" customHeight="1">
      <c r="A134" s="39"/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5.15" customHeight="1">
      <c r="A135" s="39"/>
      <c r="B135" s="40"/>
      <c r="C135" s="33" t="s">
        <v>24</v>
      </c>
      <c r="D135" s="41"/>
      <c r="E135" s="41"/>
      <c r="F135" s="28" t="str">
        <f>E15</f>
        <v xml:space="preserve"> </v>
      </c>
      <c r="G135" s="41"/>
      <c r="H135" s="41"/>
      <c r="I135" s="33" t="s">
        <v>29</v>
      </c>
      <c r="J135" s="37" t="str">
        <f>E21</f>
        <v xml:space="preserve"> </v>
      </c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5.15" customHeight="1">
      <c r="A136" s="39"/>
      <c r="B136" s="40"/>
      <c r="C136" s="33" t="s">
        <v>27</v>
      </c>
      <c r="D136" s="41"/>
      <c r="E136" s="41"/>
      <c r="F136" s="28" t="str">
        <f>IF(E18="","",E18)</f>
        <v>Vyplň údaj</v>
      </c>
      <c r="G136" s="41"/>
      <c r="H136" s="41"/>
      <c r="I136" s="33" t="s">
        <v>31</v>
      </c>
      <c r="J136" s="37" t="str">
        <f>E24</f>
        <v xml:space="preserve"> </v>
      </c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0.32" customHeight="1">
      <c r="A137" s="39"/>
      <c r="B137" s="40"/>
      <c r="C137" s="41"/>
      <c r="D137" s="41"/>
      <c r="E137" s="41"/>
      <c r="F137" s="41"/>
      <c r="G137" s="41"/>
      <c r="H137" s="41"/>
      <c r="I137" s="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11" customFormat="1" ht="29.28" customHeight="1">
      <c r="A138" s="192"/>
      <c r="B138" s="193"/>
      <c r="C138" s="194" t="s">
        <v>119</v>
      </c>
      <c r="D138" s="195" t="s">
        <v>58</v>
      </c>
      <c r="E138" s="195" t="s">
        <v>54</v>
      </c>
      <c r="F138" s="195" t="s">
        <v>55</v>
      </c>
      <c r="G138" s="195" t="s">
        <v>120</v>
      </c>
      <c r="H138" s="195" t="s">
        <v>121</v>
      </c>
      <c r="I138" s="195" t="s">
        <v>122</v>
      </c>
      <c r="J138" s="195" t="s">
        <v>92</v>
      </c>
      <c r="K138" s="196" t="s">
        <v>123</v>
      </c>
      <c r="L138" s="197"/>
      <c r="M138" s="101" t="s">
        <v>1</v>
      </c>
      <c r="N138" s="102" t="s">
        <v>37</v>
      </c>
      <c r="O138" s="102" t="s">
        <v>124</v>
      </c>
      <c r="P138" s="102" t="s">
        <v>125</v>
      </c>
      <c r="Q138" s="102" t="s">
        <v>126</v>
      </c>
      <c r="R138" s="102" t="s">
        <v>127</v>
      </c>
      <c r="S138" s="102" t="s">
        <v>128</v>
      </c>
      <c r="T138" s="103" t="s">
        <v>129</v>
      </c>
      <c r="U138" s="192"/>
      <c r="V138" s="192"/>
      <c r="W138" s="192"/>
      <c r="X138" s="192"/>
      <c r="Y138" s="192"/>
      <c r="Z138" s="192"/>
      <c r="AA138" s="192"/>
      <c r="AB138" s="192"/>
      <c r="AC138" s="192"/>
      <c r="AD138" s="192"/>
      <c r="AE138" s="192"/>
    </row>
    <row r="139" s="2" customFormat="1" ht="22.8" customHeight="1">
      <c r="A139" s="39"/>
      <c r="B139" s="40"/>
      <c r="C139" s="108" t="s">
        <v>130</v>
      </c>
      <c r="D139" s="41"/>
      <c r="E139" s="41"/>
      <c r="F139" s="41"/>
      <c r="G139" s="41"/>
      <c r="H139" s="41"/>
      <c r="I139" s="41"/>
      <c r="J139" s="198">
        <f>BK139</f>
        <v>0</v>
      </c>
      <c r="K139" s="41"/>
      <c r="L139" s="45"/>
      <c r="M139" s="104"/>
      <c r="N139" s="199"/>
      <c r="O139" s="105"/>
      <c r="P139" s="200">
        <f>P140+P215+P315+P334+P347</f>
        <v>0</v>
      </c>
      <c r="Q139" s="105"/>
      <c r="R139" s="200">
        <f>R140+R215+R315+R334+R347</f>
        <v>2.717269258</v>
      </c>
      <c r="S139" s="105"/>
      <c r="T139" s="201">
        <f>T140+T215+T315+T334+T347</f>
        <v>13.34648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72</v>
      </c>
      <c r="AU139" s="18" t="s">
        <v>94</v>
      </c>
      <c r="BK139" s="202">
        <f>BK140+BK215+BK315+BK334+BK347</f>
        <v>0</v>
      </c>
    </row>
    <row r="140" s="12" customFormat="1" ht="25.92" customHeight="1">
      <c r="A140" s="12"/>
      <c r="B140" s="203"/>
      <c r="C140" s="204"/>
      <c r="D140" s="205" t="s">
        <v>72</v>
      </c>
      <c r="E140" s="206" t="s">
        <v>131</v>
      </c>
      <c r="F140" s="206" t="s">
        <v>132</v>
      </c>
      <c r="G140" s="204"/>
      <c r="H140" s="204"/>
      <c r="I140" s="207"/>
      <c r="J140" s="208">
        <f>BK140</f>
        <v>0</v>
      </c>
      <c r="K140" s="204"/>
      <c r="L140" s="209"/>
      <c r="M140" s="210"/>
      <c r="N140" s="211"/>
      <c r="O140" s="211"/>
      <c r="P140" s="212">
        <f>P141+P151+P156+P185+P207+P213</f>
        <v>0</v>
      </c>
      <c r="Q140" s="211"/>
      <c r="R140" s="212">
        <f>R141+R151+R156+R185+R207+R213</f>
        <v>2.0701513999999999</v>
      </c>
      <c r="S140" s="211"/>
      <c r="T140" s="213">
        <f>T141+T151+T156+T185+T207+T213</f>
        <v>3.2172000000000001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4" t="s">
        <v>81</v>
      </c>
      <c r="AT140" s="215" t="s">
        <v>72</v>
      </c>
      <c r="AU140" s="215" t="s">
        <v>73</v>
      </c>
      <c r="AY140" s="214" t="s">
        <v>133</v>
      </c>
      <c r="BK140" s="216">
        <f>BK141+BK151+BK156+BK185+BK207+BK213</f>
        <v>0</v>
      </c>
    </row>
    <row r="141" s="12" customFormat="1" ht="22.8" customHeight="1">
      <c r="A141" s="12"/>
      <c r="B141" s="203"/>
      <c r="C141" s="204"/>
      <c r="D141" s="205" t="s">
        <v>72</v>
      </c>
      <c r="E141" s="217" t="s">
        <v>81</v>
      </c>
      <c r="F141" s="217" t="s">
        <v>134</v>
      </c>
      <c r="G141" s="204"/>
      <c r="H141" s="204"/>
      <c r="I141" s="207"/>
      <c r="J141" s="218">
        <f>BK141</f>
        <v>0</v>
      </c>
      <c r="K141" s="204"/>
      <c r="L141" s="209"/>
      <c r="M141" s="210"/>
      <c r="N141" s="211"/>
      <c r="O141" s="211"/>
      <c r="P141" s="212">
        <f>P142+P146</f>
        <v>0</v>
      </c>
      <c r="Q141" s="211"/>
      <c r="R141" s="212">
        <f>R142+R146</f>
        <v>0</v>
      </c>
      <c r="S141" s="211"/>
      <c r="T141" s="213">
        <f>T142+T146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4" t="s">
        <v>81</v>
      </c>
      <c r="AT141" s="215" t="s">
        <v>72</v>
      </c>
      <c r="AU141" s="215" t="s">
        <v>81</v>
      </c>
      <c r="AY141" s="214" t="s">
        <v>133</v>
      </c>
      <c r="BK141" s="216">
        <f>BK142+BK146</f>
        <v>0</v>
      </c>
    </row>
    <row r="142" s="12" customFormat="1" ht="20.88" customHeight="1">
      <c r="A142" s="12"/>
      <c r="B142" s="203"/>
      <c r="C142" s="204"/>
      <c r="D142" s="205" t="s">
        <v>72</v>
      </c>
      <c r="E142" s="217" t="s">
        <v>135</v>
      </c>
      <c r="F142" s="217" t="s">
        <v>136</v>
      </c>
      <c r="G142" s="204"/>
      <c r="H142" s="204"/>
      <c r="I142" s="207"/>
      <c r="J142" s="218">
        <f>BK142</f>
        <v>0</v>
      </c>
      <c r="K142" s="204"/>
      <c r="L142" s="209"/>
      <c r="M142" s="210"/>
      <c r="N142" s="211"/>
      <c r="O142" s="211"/>
      <c r="P142" s="212">
        <f>SUM(P143:P145)</f>
        <v>0</v>
      </c>
      <c r="Q142" s="211"/>
      <c r="R142" s="212">
        <f>SUM(R143:R145)</f>
        <v>0</v>
      </c>
      <c r="S142" s="211"/>
      <c r="T142" s="213">
        <f>SUM(T143:T145)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4" t="s">
        <v>81</v>
      </c>
      <c r="AT142" s="215" t="s">
        <v>72</v>
      </c>
      <c r="AU142" s="215" t="s">
        <v>83</v>
      </c>
      <c r="AY142" s="214" t="s">
        <v>133</v>
      </c>
      <c r="BK142" s="216">
        <f>SUM(BK143:BK145)</f>
        <v>0</v>
      </c>
    </row>
    <row r="143" s="2" customFormat="1" ht="44.25" customHeight="1">
      <c r="A143" s="39"/>
      <c r="B143" s="40"/>
      <c r="C143" s="219" t="s">
        <v>81</v>
      </c>
      <c r="D143" s="219" t="s">
        <v>137</v>
      </c>
      <c r="E143" s="220" t="s">
        <v>138</v>
      </c>
      <c r="F143" s="221" t="s">
        <v>139</v>
      </c>
      <c r="G143" s="222" t="s">
        <v>140</v>
      </c>
      <c r="H143" s="223">
        <v>50</v>
      </c>
      <c r="I143" s="224"/>
      <c r="J143" s="225">
        <f>ROUND(I143*H143,2)</f>
        <v>0</v>
      </c>
      <c r="K143" s="221" t="s">
        <v>141</v>
      </c>
      <c r="L143" s="45"/>
      <c r="M143" s="226" t="s">
        <v>1</v>
      </c>
      <c r="N143" s="227" t="s">
        <v>38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142</v>
      </c>
      <c r="AT143" s="230" t="s">
        <v>137</v>
      </c>
      <c r="AU143" s="230" t="s">
        <v>143</v>
      </c>
      <c r="AY143" s="18" t="s">
        <v>133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81</v>
      </c>
      <c r="BK143" s="231">
        <f>ROUND(I143*H143,2)</f>
        <v>0</v>
      </c>
      <c r="BL143" s="18" t="s">
        <v>142</v>
      </c>
      <c r="BM143" s="230" t="s">
        <v>144</v>
      </c>
    </row>
    <row r="144" s="13" customFormat="1">
      <c r="A144" s="13"/>
      <c r="B144" s="232"/>
      <c r="C144" s="233"/>
      <c r="D144" s="234" t="s">
        <v>145</v>
      </c>
      <c r="E144" s="235" t="s">
        <v>1</v>
      </c>
      <c r="F144" s="236" t="s">
        <v>146</v>
      </c>
      <c r="G144" s="233"/>
      <c r="H144" s="237">
        <v>50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145</v>
      </c>
      <c r="AU144" s="243" t="s">
        <v>143</v>
      </c>
      <c r="AV144" s="13" t="s">
        <v>83</v>
      </c>
      <c r="AW144" s="13" t="s">
        <v>30</v>
      </c>
      <c r="AX144" s="13" t="s">
        <v>73</v>
      </c>
      <c r="AY144" s="243" t="s">
        <v>133</v>
      </c>
    </row>
    <row r="145" s="14" customFormat="1">
      <c r="A145" s="14"/>
      <c r="B145" s="244"/>
      <c r="C145" s="245"/>
      <c r="D145" s="234" t="s">
        <v>145</v>
      </c>
      <c r="E145" s="246" t="s">
        <v>1</v>
      </c>
      <c r="F145" s="247" t="s">
        <v>147</v>
      </c>
      <c r="G145" s="245"/>
      <c r="H145" s="248">
        <v>50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4" t="s">
        <v>145</v>
      </c>
      <c r="AU145" s="254" t="s">
        <v>143</v>
      </c>
      <c r="AV145" s="14" t="s">
        <v>143</v>
      </c>
      <c r="AW145" s="14" t="s">
        <v>30</v>
      </c>
      <c r="AX145" s="14" t="s">
        <v>81</v>
      </c>
      <c r="AY145" s="254" t="s">
        <v>133</v>
      </c>
    </row>
    <row r="146" s="12" customFormat="1" ht="20.88" customHeight="1">
      <c r="A146" s="12"/>
      <c r="B146" s="203"/>
      <c r="C146" s="204"/>
      <c r="D146" s="205" t="s">
        <v>72</v>
      </c>
      <c r="E146" s="217" t="s">
        <v>148</v>
      </c>
      <c r="F146" s="217" t="s">
        <v>149</v>
      </c>
      <c r="G146" s="204"/>
      <c r="H146" s="204"/>
      <c r="I146" s="207"/>
      <c r="J146" s="218">
        <f>BK146</f>
        <v>0</v>
      </c>
      <c r="K146" s="204"/>
      <c r="L146" s="209"/>
      <c r="M146" s="210"/>
      <c r="N146" s="211"/>
      <c r="O146" s="211"/>
      <c r="P146" s="212">
        <f>SUM(P147:P150)</f>
        <v>0</v>
      </c>
      <c r="Q146" s="211"/>
      <c r="R146" s="212">
        <f>SUM(R147:R150)</f>
        <v>0</v>
      </c>
      <c r="S146" s="211"/>
      <c r="T146" s="213">
        <f>SUM(T147:T150)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4" t="s">
        <v>81</v>
      </c>
      <c r="AT146" s="215" t="s">
        <v>72</v>
      </c>
      <c r="AU146" s="215" t="s">
        <v>83</v>
      </c>
      <c r="AY146" s="214" t="s">
        <v>133</v>
      </c>
      <c r="BK146" s="216">
        <f>SUM(BK147:BK150)</f>
        <v>0</v>
      </c>
    </row>
    <row r="147" s="2" customFormat="1" ht="33" customHeight="1">
      <c r="A147" s="39"/>
      <c r="B147" s="40"/>
      <c r="C147" s="219" t="s">
        <v>83</v>
      </c>
      <c r="D147" s="219" t="s">
        <v>137</v>
      </c>
      <c r="E147" s="220" t="s">
        <v>150</v>
      </c>
      <c r="F147" s="221" t="s">
        <v>151</v>
      </c>
      <c r="G147" s="222" t="s">
        <v>140</v>
      </c>
      <c r="H147" s="223">
        <v>50</v>
      </c>
      <c r="I147" s="224"/>
      <c r="J147" s="225">
        <f>ROUND(I147*H147,2)</f>
        <v>0</v>
      </c>
      <c r="K147" s="221" t="s">
        <v>141</v>
      </c>
      <c r="L147" s="45"/>
      <c r="M147" s="226" t="s">
        <v>1</v>
      </c>
      <c r="N147" s="227" t="s">
        <v>38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142</v>
      </c>
      <c r="AT147" s="230" t="s">
        <v>137</v>
      </c>
      <c r="AU147" s="230" t="s">
        <v>143</v>
      </c>
      <c r="AY147" s="18" t="s">
        <v>133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81</v>
      </c>
      <c r="BK147" s="231">
        <f>ROUND(I147*H147,2)</f>
        <v>0</v>
      </c>
      <c r="BL147" s="18" t="s">
        <v>142</v>
      </c>
      <c r="BM147" s="230" t="s">
        <v>152</v>
      </c>
    </row>
    <row r="148" s="13" customFormat="1">
      <c r="A148" s="13"/>
      <c r="B148" s="232"/>
      <c r="C148" s="233"/>
      <c r="D148" s="234" t="s">
        <v>145</v>
      </c>
      <c r="E148" s="235" t="s">
        <v>1</v>
      </c>
      <c r="F148" s="236" t="s">
        <v>146</v>
      </c>
      <c r="G148" s="233"/>
      <c r="H148" s="237">
        <v>50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145</v>
      </c>
      <c r="AU148" s="243" t="s">
        <v>143</v>
      </c>
      <c r="AV148" s="13" t="s">
        <v>83</v>
      </c>
      <c r="AW148" s="13" t="s">
        <v>30</v>
      </c>
      <c r="AX148" s="13" t="s">
        <v>81</v>
      </c>
      <c r="AY148" s="243" t="s">
        <v>133</v>
      </c>
    </row>
    <row r="149" s="2" customFormat="1" ht="33" customHeight="1">
      <c r="A149" s="39"/>
      <c r="B149" s="40"/>
      <c r="C149" s="219" t="s">
        <v>143</v>
      </c>
      <c r="D149" s="219" t="s">
        <v>137</v>
      </c>
      <c r="E149" s="220" t="s">
        <v>153</v>
      </c>
      <c r="F149" s="221" t="s">
        <v>154</v>
      </c>
      <c r="G149" s="222" t="s">
        <v>140</v>
      </c>
      <c r="H149" s="223">
        <v>250</v>
      </c>
      <c r="I149" s="224"/>
      <c r="J149" s="225">
        <f>ROUND(I149*H149,2)</f>
        <v>0</v>
      </c>
      <c r="K149" s="221" t="s">
        <v>141</v>
      </c>
      <c r="L149" s="45"/>
      <c r="M149" s="226" t="s">
        <v>1</v>
      </c>
      <c r="N149" s="227" t="s">
        <v>38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142</v>
      </c>
      <c r="AT149" s="230" t="s">
        <v>137</v>
      </c>
      <c r="AU149" s="230" t="s">
        <v>143</v>
      </c>
      <c r="AY149" s="18" t="s">
        <v>133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81</v>
      </c>
      <c r="BK149" s="231">
        <f>ROUND(I149*H149,2)</f>
        <v>0</v>
      </c>
      <c r="BL149" s="18" t="s">
        <v>142</v>
      </c>
      <c r="BM149" s="230" t="s">
        <v>155</v>
      </c>
    </row>
    <row r="150" s="13" customFormat="1">
      <c r="A150" s="13"/>
      <c r="B150" s="232"/>
      <c r="C150" s="233"/>
      <c r="D150" s="234" t="s">
        <v>145</v>
      </c>
      <c r="E150" s="235" t="s">
        <v>1</v>
      </c>
      <c r="F150" s="236" t="s">
        <v>156</v>
      </c>
      <c r="G150" s="233"/>
      <c r="H150" s="237">
        <v>250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145</v>
      </c>
      <c r="AU150" s="243" t="s">
        <v>143</v>
      </c>
      <c r="AV150" s="13" t="s">
        <v>83</v>
      </c>
      <c r="AW150" s="13" t="s">
        <v>30</v>
      </c>
      <c r="AX150" s="13" t="s">
        <v>81</v>
      </c>
      <c r="AY150" s="243" t="s">
        <v>133</v>
      </c>
    </row>
    <row r="151" s="12" customFormat="1" ht="22.8" customHeight="1">
      <c r="A151" s="12"/>
      <c r="B151" s="203"/>
      <c r="C151" s="204"/>
      <c r="D151" s="205" t="s">
        <v>72</v>
      </c>
      <c r="E151" s="217" t="s">
        <v>142</v>
      </c>
      <c r="F151" s="217" t="s">
        <v>157</v>
      </c>
      <c r="G151" s="204"/>
      <c r="H151" s="204"/>
      <c r="I151" s="207"/>
      <c r="J151" s="218">
        <f>BK151</f>
        <v>0</v>
      </c>
      <c r="K151" s="204"/>
      <c r="L151" s="209"/>
      <c r="M151" s="210"/>
      <c r="N151" s="211"/>
      <c r="O151" s="211"/>
      <c r="P151" s="212">
        <f>P152</f>
        <v>0</v>
      </c>
      <c r="Q151" s="211"/>
      <c r="R151" s="212">
        <f>R152</f>
        <v>0.19</v>
      </c>
      <c r="S151" s="211"/>
      <c r="T151" s="213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4" t="s">
        <v>81</v>
      </c>
      <c r="AT151" s="215" t="s">
        <v>72</v>
      </c>
      <c r="AU151" s="215" t="s">
        <v>81</v>
      </c>
      <c r="AY151" s="214" t="s">
        <v>133</v>
      </c>
      <c r="BK151" s="216">
        <f>BK152</f>
        <v>0</v>
      </c>
    </row>
    <row r="152" s="12" customFormat="1" ht="20.88" customHeight="1">
      <c r="A152" s="12"/>
      <c r="B152" s="203"/>
      <c r="C152" s="204"/>
      <c r="D152" s="205" t="s">
        <v>72</v>
      </c>
      <c r="E152" s="217" t="s">
        <v>158</v>
      </c>
      <c r="F152" s="217" t="s">
        <v>159</v>
      </c>
      <c r="G152" s="204"/>
      <c r="H152" s="204"/>
      <c r="I152" s="207"/>
      <c r="J152" s="218">
        <f>BK152</f>
        <v>0</v>
      </c>
      <c r="K152" s="204"/>
      <c r="L152" s="209"/>
      <c r="M152" s="210"/>
      <c r="N152" s="211"/>
      <c r="O152" s="211"/>
      <c r="P152" s="212">
        <f>SUM(P153:P155)</f>
        <v>0</v>
      </c>
      <c r="Q152" s="211"/>
      <c r="R152" s="212">
        <f>SUM(R153:R155)</f>
        <v>0.19</v>
      </c>
      <c r="S152" s="211"/>
      <c r="T152" s="213">
        <f>SUM(T153:T155)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4" t="s">
        <v>81</v>
      </c>
      <c r="AT152" s="215" t="s">
        <v>72</v>
      </c>
      <c r="AU152" s="215" t="s">
        <v>83</v>
      </c>
      <c r="AY152" s="214" t="s">
        <v>133</v>
      </c>
      <c r="BK152" s="216">
        <f>SUM(BK153:BK155)</f>
        <v>0</v>
      </c>
    </row>
    <row r="153" s="2" customFormat="1" ht="33" customHeight="1">
      <c r="A153" s="39"/>
      <c r="B153" s="40"/>
      <c r="C153" s="219" t="s">
        <v>142</v>
      </c>
      <c r="D153" s="219" t="s">
        <v>137</v>
      </c>
      <c r="E153" s="220" t="s">
        <v>160</v>
      </c>
      <c r="F153" s="221" t="s">
        <v>161</v>
      </c>
      <c r="G153" s="222" t="s">
        <v>162</v>
      </c>
      <c r="H153" s="223">
        <v>1</v>
      </c>
      <c r="I153" s="224"/>
      <c r="J153" s="225">
        <f>ROUND(I153*H153,2)</f>
        <v>0</v>
      </c>
      <c r="K153" s="221" t="s">
        <v>1</v>
      </c>
      <c r="L153" s="45"/>
      <c r="M153" s="226" t="s">
        <v>1</v>
      </c>
      <c r="N153" s="227" t="s">
        <v>38</v>
      </c>
      <c r="O153" s="92"/>
      <c r="P153" s="228">
        <f>O153*H153</f>
        <v>0</v>
      </c>
      <c r="Q153" s="228">
        <v>0.19</v>
      </c>
      <c r="R153" s="228">
        <f>Q153*H153</f>
        <v>0.19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142</v>
      </c>
      <c r="AT153" s="230" t="s">
        <v>137</v>
      </c>
      <c r="AU153" s="230" t="s">
        <v>143</v>
      </c>
      <c r="AY153" s="18" t="s">
        <v>133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81</v>
      </c>
      <c r="BK153" s="231">
        <f>ROUND(I153*H153,2)</f>
        <v>0</v>
      </c>
      <c r="BL153" s="18" t="s">
        <v>142</v>
      </c>
      <c r="BM153" s="230" t="s">
        <v>163</v>
      </c>
    </row>
    <row r="154" s="13" customFormat="1">
      <c r="A154" s="13"/>
      <c r="B154" s="232"/>
      <c r="C154" s="233"/>
      <c r="D154" s="234" t="s">
        <v>145</v>
      </c>
      <c r="E154" s="235" t="s">
        <v>1</v>
      </c>
      <c r="F154" s="236" t="s">
        <v>164</v>
      </c>
      <c r="G154" s="233"/>
      <c r="H154" s="237">
        <v>1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145</v>
      </c>
      <c r="AU154" s="243" t="s">
        <v>143</v>
      </c>
      <c r="AV154" s="13" t="s">
        <v>83</v>
      </c>
      <c r="AW154" s="13" t="s">
        <v>30</v>
      </c>
      <c r="AX154" s="13" t="s">
        <v>73</v>
      </c>
      <c r="AY154" s="243" t="s">
        <v>133</v>
      </c>
    </row>
    <row r="155" s="14" customFormat="1">
      <c r="A155" s="14"/>
      <c r="B155" s="244"/>
      <c r="C155" s="245"/>
      <c r="D155" s="234" t="s">
        <v>145</v>
      </c>
      <c r="E155" s="246" t="s">
        <v>1</v>
      </c>
      <c r="F155" s="247" t="s">
        <v>147</v>
      </c>
      <c r="G155" s="245"/>
      <c r="H155" s="248">
        <v>1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4" t="s">
        <v>145</v>
      </c>
      <c r="AU155" s="254" t="s">
        <v>143</v>
      </c>
      <c r="AV155" s="14" t="s">
        <v>143</v>
      </c>
      <c r="AW155" s="14" t="s">
        <v>30</v>
      </c>
      <c r="AX155" s="14" t="s">
        <v>81</v>
      </c>
      <c r="AY155" s="254" t="s">
        <v>133</v>
      </c>
    </row>
    <row r="156" s="12" customFormat="1" ht="22.8" customHeight="1">
      <c r="A156" s="12"/>
      <c r="B156" s="203"/>
      <c r="C156" s="204"/>
      <c r="D156" s="205" t="s">
        <v>72</v>
      </c>
      <c r="E156" s="217" t="s">
        <v>165</v>
      </c>
      <c r="F156" s="217" t="s">
        <v>166</v>
      </c>
      <c r="G156" s="204"/>
      <c r="H156" s="204"/>
      <c r="I156" s="207"/>
      <c r="J156" s="218">
        <f>BK156</f>
        <v>0</v>
      </c>
      <c r="K156" s="204"/>
      <c r="L156" s="209"/>
      <c r="M156" s="210"/>
      <c r="N156" s="211"/>
      <c r="O156" s="211"/>
      <c r="P156" s="212">
        <f>P157+SUM(P158:P166)</f>
        <v>0</v>
      </c>
      <c r="Q156" s="211"/>
      <c r="R156" s="212">
        <f>R157+SUM(R158:R166)</f>
        <v>1.8801513999999999</v>
      </c>
      <c r="S156" s="211"/>
      <c r="T156" s="213">
        <f>T157+SUM(T158:T166)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4" t="s">
        <v>81</v>
      </c>
      <c r="AT156" s="215" t="s">
        <v>72</v>
      </c>
      <c r="AU156" s="215" t="s">
        <v>81</v>
      </c>
      <c r="AY156" s="214" t="s">
        <v>133</v>
      </c>
      <c r="BK156" s="216">
        <f>BK157+SUM(BK158:BK166)</f>
        <v>0</v>
      </c>
    </row>
    <row r="157" s="2" customFormat="1" ht="55.5" customHeight="1">
      <c r="A157" s="39"/>
      <c r="B157" s="40"/>
      <c r="C157" s="219" t="s">
        <v>167</v>
      </c>
      <c r="D157" s="219" t="s">
        <v>137</v>
      </c>
      <c r="E157" s="220" t="s">
        <v>168</v>
      </c>
      <c r="F157" s="221" t="s">
        <v>169</v>
      </c>
      <c r="G157" s="222" t="s">
        <v>140</v>
      </c>
      <c r="H157" s="223">
        <v>113</v>
      </c>
      <c r="I157" s="224"/>
      <c r="J157" s="225">
        <f>ROUND(I157*H157,2)</f>
        <v>0</v>
      </c>
      <c r="K157" s="221" t="s">
        <v>1</v>
      </c>
      <c r="L157" s="45"/>
      <c r="M157" s="226" t="s">
        <v>1</v>
      </c>
      <c r="N157" s="227" t="s">
        <v>38</v>
      </c>
      <c r="O157" s="92"/>
      <c r="P157" s="228">
        <f>O157*H157</f>
        <v>0</v>
      </c>
      <c r="Q157" s="228">
        <v>0.0037599999999999999</v>
      </c>
      <c r="R157" s="228">
        <f>Q157*H157</f>
        <v>0.42487999999999998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142</v>
      </c>
      <c r="AT157" s="230" t="s">
        <v>137</v>
      </c>
      <c r="AU157" s="230" t="s">
        <v>83</v>
      </c>
      <c r="AY157" s="18" t="s">
        <v>133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81</v>
      </c>
      <c r="BK157" s="231">
        <f>ROUND(I157*H157,2)</f>
        <v>0</v>
      </c>
      <c r="BL157" s="18" t="s">
        <v>142</v>
      </c>
      <c r="BM157" s="230" t="s">
        <v>170</v>
      </c>
    </row>
    <row r="158" s="13" customFormat="1">
      <c r="A158" s="13"/>
      <c r="B158" s="232"/>
      <c r="C158" s="233"/>
      <c r="D158" s="234" t="s">
        <v>145</v>
      </c>
      <c r="E158" s="235" t="s">
        <v>1</v>
      </c>
      <c r="F158" s="236" t="s">
        <v>171</v>
      </c>
      <c r="G158" s="233"/>
      <c r="H158" s="237">
        <v>113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145</v>
      </c>
      <c r="AU158" s="243" t="s">
        <v>83</v>
      </c>
      <c r="AV158" s="13" t="s">
        <v>83</v>
      </c>
      <c r="AW158" s="13" t="s">
        <v>30</v>
      </c>
      <c r="AX158" s="13" t="s">
        <v>73</v>
      </c>
      <c r="AY158" s="243" t="s">
        <v>133</v>
      </c>
    </row>
    <row r="159" s="14" customFormat="1">
      <c r="A159" s="14"/>
      <c r="B159" s="244"/>
      <c r="C159" s="245"/>
      <c r="D159" s="234" t="s">
        <v>145</v>
      </c>
      <c r="E159" s="246" t="s">
        <v>1</v>
      </c>
      <c r="F159" s="247" t="s">
        <v>147</v>
      </c>
      <c r="G159" s="245"/>
      <c r="H159" s="248">
        <v>113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145</v>
      </c>
      <c r="AU159" s="254" t="s">
        <v>83</v>
      </c>
      <c r="AV159" s="14" t="s">
        <v>143</v>
      </c>
      <c r="AW159" s="14" t="s">
        <v>30</v>
      </c>
      <c r="AX159" s="14" t="s">
        <v>81</v>
      </c>
      <c r="AY159" s="254" t="s">
        <v>133</v>
      </c>
    </row>
    <row r="160" s="2" customFormat="1" ht="49.05" customHeight="1">
      <c r="A160" s="39"/>
      <c r="B160" s="40"/>
      <c r="C160" s="219" t="s">
        <v>165</v>
      </c>
      <c r="D160" s="219" t="s">
        <v>137</v>
      </c>
      <c r="E160" s="220" t="s">
        <v>172</v>
      </c>
      <c r="F160" s="221" t="s">
        <v>173</v>
      </c>
      <c r="G160" s="222" t="s">
        <v>140</v>
      </c>
      <c r="H160" s="223">
        <v>408</v>
      </c>
      <c r="I160" s="224"/>
      <c r="J160" s="225">
        <f>ROUND(I160*H160,2)</f>
        <v>0</v>
      </c>
      <c r="K160" s="221" t="s">
        <v>1</v>
      </c>
      <c r="L160" s="45"/>
      <c r="M160" s="226" t="s">
        <v>1</v>
      </c>
      <c r="N160" s="227" t="s">
        <v>38</v>
      </c>
      <c r="O160" s="92"/>
      <c r="P160" s="228">
        <f>O160*H160</f>
        <v>0</v>
      </c>
      <c r="Q160" s="228">
        <v>0.0026800000000000001</v>
      </c>
      <c r="R160" s="228">
        <f>Q160*H160</f>
        <v>1.09344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142</v>
      </c>
      <c r="AT160" s="230" t="s">
        <v>137</v>
      </c>
      <c r="AU160" s="230" t="s">
        <v>83</v>
      </c>
      <c r="AY160" s="18" t="s">
        <v>133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81</v>
      </c>
      <c r="BK160" s="231">
        <f>ROUND(I160*H160,2)</f>
        <v>0</v>
      </c>
      <c r="BL160" s="18" t="s">
        <v>142</v>
      </c>
      <c r="BM160" s="230" t="s">
        <v>174</v>
      </c>
    </row>
    <row r="161" s="13" customFormat="1">
      <c r="A161" s="13"/>
      <c r="B161" s="232"/>
      <c r="C161" s="233"/>
      <c r="D161" s="234" t="s">
        <v>145</v>
      </c>
      <c r="E161" s="235" t="s">
        <v>1</v>
      </c>
      <c r="F161" s="236" t="s">
        <v>175</v>
      </c>
      <c r="G161" s="233"/>
      <c r="H161" s="237">
        <v>372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145</v>
      </c>
      <c r="AU161" s="243" t="s">
        <v>83</v>
      </c>
      <c r="AV161" s="13" t="s">
        <v>83</v>
      </c>
      <c r="AW161" s="13" t="s">
        <v>30</v>
      </c>
      <c r="AX161" s="13" t="s">
        <v>73</v>
      </c>
      <c r="AY161" s="243" t="s">
        <v>133</v>
      </c>
    </row>
    <row r="162" s="14" customFormat="1">
      <c r="A162" s="14"/>
      <c r="B162" s="244"/>
      <c r="C162" s="245"/>
      <c r="D162" s="234" t="s">
        <v>145</v>
      </c>
      <c r="E162" s="246" t="s">
        <v>1</v>
      </c>
      <c r="F162" s="247" t="s">
        <v>147</v>
      </c>
      <c r="G162" s="245"/>
      <c r="H162" s="248">
        <v>372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145</v>
      </c>
      <c r="AU162" s="254" t="s">
        <v>83</v>
      </c>
      <c r="AV162" s="14" t="s">
        <v>143</v>
      </c>
      <c r="AW162" s="14" t="s">
        <v>30</v>
      </c>
      <c r="AX162" s="14" t="s">
        <v>73</v>
      </c>
      <c r="AY162" s="254" t="s">
        <v>133</v>
      </c>
    </row>
    <row r="163" s="13" customFormat="1">
      <c r="A163" s="13"/>
      <c r="B163" s="232"/>
      <c r="C163" s="233"/>
      <c r="D163" s="234" t="s">
        <v>145</v>
      </c>
      <c r="E163" s="235" t="s">
        <v>1</v>
      </c>
      <c r="F163" s="236" t="s">
        <v>176</v>
      </c>
      <c r="G163" s="233"/>
      <c r="H163" s="237">
        <v>36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145</v>
      </c>
      <c r="AU163" s="243" t="s">
        <v>83</v>
      </c>
      <c r="AV163" s="13" t="s">
        <v>83</v>
      </c>
      <c r="AW163" s="13" t="s">
        <v>30</v>
      </c>
      <c r="AX163" s="13" t="s">
        <v>73</v>
      </c>
      <c r="AY163" s="243" t="s">
        <v>133</v>
      </c>
    </row>
    <row r="164" s="14" customFormat="1">
      <c r="A164" s="14"/>
      <c r="B164" s="244"/>
      <c r="C164" s="245"/>
      <c r="D164" s="234" t="s">
        <v>145</v>
      </c>
      <c r="E164" s="246" t="s">
        <v>1</v>
      </c>
      <c r="F164" s="247" t="s">
        <v>147</v>
      </c>
      <c r="G164" s="245"/>
      <c r="H164" s="248">
        <v>36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145</v>
      </c>
      <c r="AU164" s="254" t="s">
        <v>83</v>
      </c>
      <c r="AV164" s="14" t="s">
        <v>143</v>
      </c>
      <c r="AW164" s="14" t="s">
        <v>30</v>
      </c>
      <c r="AX164" s="14" t="s">
        <v>73</v>
      </c>
      <c r="AY164" s="254" t="s">
        <v>133</v>
      </c>
    </row>
    <row r="165" s="15" customFormat="1">
      <c r="A165" s="15"/>
      <c r="B165" s="255"/>
      <c r="C165" s="256"/>
      <c r="D165" s="234" t="s">
        <v>145</v>
      </c>
      <c r="E165" s="257" t="s">
        <v>1</v>
      </c>
      <c r="F165" s="258" t="s">
        <v>177</v>
      </c>
      <c r="G165" s="256"/>
      <c r="H165" s="259">
        <v>408</v>
      </c>
      <c r="I165" s="260"/>
      <c r="J165" s="256"/>
      <c r="K165" s="256"/>
      <c r="L165" s="261"/>
      <c r="M165" s="262"/>
      <c r="N165" s="263"/>
      <c r="O165" s="263"/>
      <c r="P165" s="263"/>
      <c r="Q165" s="263"/>
      <c r="R165" s="263"/>
      <c r="S165" s="263"/>
      <c r="T165" s="264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5" t="s">
        <v>145</v>
      </c>
      <c r="AU165" s="265" t="s">
        <v>83</v>
      </c>
      <c r="AV165" s="15" t="s">
        <v>142</v>
      </c>
      <c r="AW165" s="15" t="s">
        <v>30</v>
      </c>
      <c r="AX165" s="15" t="s">
        <v>81</v>
      </c>
      <c r="AY165" s="265" t="s">
        <v>133</v>
      </c>
    </row>
    <row r="166" s="12" customFormat="1" ht="20.88" customHeight="1">
      <c r="A166" s="12"/>
      <c r="B166" s="203"/>
      <c r="C166" s="204"/>
      <c r="D166" s="205" t="s">
        <v>72</v>
      </c>
      <c r="E166" s="217" t="s">
        <v>178</v>
      </c>
      <c r="F166" s="217" t="s">
        <v>179</v>
      </c>
      <c r="G166" s="204"/>
      <c r="H166" s="204"/>
      <c r="I166" s="207"/>
      <c r="J166" s="218">
        <f>BK166</f>
        <v>0</v>
      </c>
      <c r="K166" s="204"/>
      <c r="L166" s="209"/>
      <c r="M166" s="210"/>
      <c r="N166" s="211"/>
      <c r="O166" s="211"/>
      <c r="P166" s="212">
        <f>SUM(P167:P184)</f>
        <v>0</v>
      </c>
      <c r="Q166" s="211"/>
      <c r="R166" s="212">
        <f>SUM(R167:R184)</f>
        <v>0.36183139999999997</v>
      </c>
      <c r="S166" s="211"/>
      <c r="T166" s="213">
        <f>SUM(T167:T184)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4" t="s">
        <v>81</v>
      </c>
      <c r="AT166" s="215" t="s">
        <v>72</v>
      </c>
      <c r="AU166" s="215" t="s">
        <v>83</v>
      </c>
      <c r="AY166" s="214" t="s">
        <v>133</v>
      </c>
      <c r="BK166" s="216">
        <f>SUM(BK167:BK184)</f>
        <v>0</v>
      </c>
    </row>
    <row r="167" s="2" customFormat="1" ht="24.15" customHeight="1">
      <c r="A167" s="39"/>
      <c r="B167" s="40"/>
      <c r="C167" s="219" t="s">
        <v>180</v>
      </c>
      <c r="D167" s="219" t="s">
        <v>137</v>
      </c>
      <c r="E167" s="220" t="s">
        <v>181</v>
      </c>
      <c r="F167" s="221" t="s">
        <v>182</v>
      </c>
      <c r="G167" s="222" t="s">
        <v>140</v>
      </c>
      <c r="H167" s="223">
        <v>15</v>
      </c>
      <c r="I167" s="224"/>
      <c r="J167" s="225">
        <f>ROUND(I167*H167,2)</f>
        <v>0</v>
      </c>
      <c r="K167" s="221" t="s">
        <v>141</v>
      </c>
      <c r="L167" s="45"/>
      <c r="M167" s="226" t="s">
        <v>1</v>
      </c>
      <c r="N167" s="227" t="s">
        <v>38</v>
      </c>
      <c r="O167" s="92"/>
      <c r="P167" s="228">
        <f>O167*H167</f>
        <v>0</v>
      </c>
      <c r="Q167" s="228">
        <v>0.000263</v>
      </c>
      <c r="R167" s="228">
        <f>Q167*H167</f>
        <v>0.0039449999999999997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142</v>
      </c>
      <c r="AT167" s="230" t="s">
        <v>137</v>
      </c>
      <c r="AU167" s="230" t="s">
        <v>143</v>
      </c>
      <c r="AY167" s="18" t="s">
        <v>133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81</v>
      </c>
      <c r="BK167" s="231">
        <f>ROUND(I167*H167,2)</f>
        <v>0</v>
      </c>
      <c r="BL167" s="18" t="s">
        <v>142</v>
      </c>
      <c r="BM167" s="230" t="s">
        <v>183</v>
      </c>
    </row>
    <row r="168" s="16" customFormat="1">
      <c r="A168" s="16"/>
      <c r="B168" s="266"/>
      <c r="C168" s="267"/>
      <c r="D168" s="234" t="s">
        <v>145</v>
      </c>
      <c r="E168" s="268" t="s">
        <v>1</v>
      </c>
      <c r="F168" s="269" t="s">
        <v>184</v>
      </c>
      <c r="G168" s="267"/>
      <c r="H168" s="268" t="s">
        <v>1</v>
      </c>
      <c r="I168" s="270"/>
      <c r="J168" s="267"/>
      <c r="K168" s="267"/>
      <c r="L168" s="271"/>
      <c r="M168" s="272"/>
      <c r="N168" s="273"/>
      <c r="O168" s="273"/>
      <c r="P168" s="273"/>
      <c r="Q168" s="273"/>
      <c r="R168" s="273"/>
      <c r="S168" s="273"/>
      <c r="T168" s="274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T168" s="275" t="s">
        <v>145</v>
      </c>
      <c r="AU168" s="275" t="s">
        <v>143</v>
      </c>
      <c r="AV168" s="16" t="s">
        <v>81</v>
      </c>
      <c r="AW168" s="16" t="s">
        <v>30</v>
      </c>
      <c r="AX168" s="16" t="s">
        <v>73</v>
      </c>
      <c r="AY168" s="275" t="s">
        <v>133</v>
      </c>
    </row>
    <row r="169" s="13" customFormat="1">
      <c r="A169" s="13"/>
      <c r="B169" s="232"/>
      <c r="C169" s="233"/>
      <c r="D169" s="234" t="s">
        <v>145</v>
      </c>
      <c r="E169" s="235" t="s">
        <v>1</v>
      </c>
      <c r="F169" s="236" t="s">
        <v>185</v>
      </c>
      <c r="G169" s="233"/>
      <c r="H169" s="237">
        <v>15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145</v>
      </c>
      <c r="AU169" s="243" t="s">
        <v>143</v>
      </c>
      <c r="AV169" s="13" t="s">
        <v>83</v>
      </c>
      <c r="AW169" s="13" t="s">
        <v>30</v>
      </c>
      <c r="AX169" s="13" t="s">
        <v>73</v>
      </c>
      <c r="AY169" s="243" t="s">
        <v>133</v>
      </c>
    </row>
    <row r="170" s="14" customFormat="1">
      <c r="A170" s="14"/>
      <c r="B170" s="244"/>
      <c r="C170" s="245"/>
      <c r="D170" s="234" t="s">
        <v>145</v>
      </c>
      <c r="E170" s="246" t="s">
        <v>1</v>
      </c>
      <c r="F170" s="247" t="s">
        <v>147</v>
      </c>
      <c r="G170" s="245"/>
      <c r="H170" s="248">
        <v>15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145</v>
      </c>
      <c r="AU170" s="254" t="s">
        <v>143</v>
      </c>
      <c r="AV170" s="14" t="s">
        <v>143</v>
      </c>
      <c r="AW170" s="14" t="s">
        <v>30</v>
      </c>
      <c r="AX170" s="14" t="s">
        <v>81</v>
      </c>
      <c r="AY170" s="254" t="s">
        <v>133</v>
      </c>
    </row>
    <row r="171" s="2" customFormat="1" ht="37.8" customHeight="1">
      <c r="A171" s="39"/>
      <c r="B171" s="40"/>
      <c r="C171" s="219" t="s">
        <v>186</v>
      </c>
      <c r="D171" s="219" t="s">
        <v>137</v>
      </c>
      <c r="E171" s="220" t="s">
        <v>187</v>
      </c>
      <c r="F171" s="221" t="s">
        <v>188</v>
      </c>
      <c r="G171" s="222" t="s">
        <v>140</v>
      </c>
      <c r="H171" s="223">
        <v>15</v>
      </c>
      <c r="I171" s="224"/>
      <c r="J171" s="225">
        <f>ROUND(I171*H171,2)</f>
        <v>0</v>
      </c>
      <c r="K171" s="221" t="s">
        <v>141</v>
      </c>
      <c r="L171" s="45"/>
      <c r="M171" s="226" t="s">
        <v>1</v>
      </c>
      <c r="N171" s="227" t="s">
        <v>38</v>
      </c>
      <c r="O171" s="92"/>
      <c r="P171" s="228">
        <f>O171*H171</f>
        <v>0</v>
      </c>
      <c r="Q171" s="228">
        <v>0.018100000000000002</v>
      </c>
      <c r="R171" s="228">
        <f>Q171*H171</f>
        <v>0.27150000000000002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142</v>
      </c>
      <c r="AT171" s="230" t="s">
        <v>137</v>
      </c>
      <c r="AU171" s="230" t="s">
        <v>143</v>
      </c>
      <c r="AY171" s="18" t="s">
        <v>133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81</v>
      </c>
      <c r="BK171" s="231">
        <f>ROUND(I171*H171,2)</f>
        <v>0</v>
      </c>
      <c r="BL171" s="18" t="s">
        <v>142</v>
      </c>
      <c r="BM171" s="230" t="s">
        <v>189</v>
      </c>
    </row>
    <row r="172" s="16" customFormat="1">
      <c r="A172" s="16"/>
      <c r="B172" s="266"/>
      <c r="C172" s="267"/>
      <c r="D172" s="234" t="s">
        <v>145</v>
      </c>
      <c r="E172" s="268" t="s">
        <v>1</v>
      </c>
      <c r="F172" s="269" t="s">
        <v>184</v>
      </c>
      <c r="G172" s="267"/>
      <c r="H172" s="268" t="s">
        <v>1</v>
      </c>
      <c r="I172" s="270"/>
      <c r="J172" s="267"/>
      <c r="K172" s="267"/>
      <c r="L172" s="271"/>
      <c r="M172" s="272"/>
      <c r="N172" s="273"/>
      <c r="O172" s="273"/>
      <c r="P172" s="273"/>
      <c r="Q172" s="273"/>
      <c r="R172" s="273"/>
      <c r="S172" s="273"/>
      <c r="T172" s="274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T172" s="275" t="s">
        <v>145</v>
      </c>
      <c r="AU172" s="275" t="s">
        <v>143</v>
      </c>
      <c r="AV172" s="16" t="s">
        <v>81</v>
      </c>
      <c r="AW172" s="16" t="s">
        <v>30</v>
      </c>
      <c r="AX172" s="16" t="s">
        <v>73</v>
      </c>
      <c r="AY172" s="275" t="s">
        <v>133</v>
      </c>
    </row>
    <row r="173" s="13" customFormat="1">
      <c r="A173" s="13"/>
      <c r="B173" s="232"/>
      <c r="C173" s="233"/>
      <c r="D173" s="234" t="s">
        <v>145</v>
      </c>
      <c r="E173" s="235" t="s">
        <v>1</v>
      </c>
      <c r="F173" s="236" t="s">
        <v>185</v>
      </c>
      <c r="G173" s="233"/>
      <c r="H173" s="237">
        <v>15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145</v>
      </c>
      <c r="AU173" s="243" t="s">
        <v>143</v>
      </c>
      <c r="AV173" s="13" t="s">
        <v>83</v>
      </c>
      <c r="AW173" s="13" t="s">
        <v>30</v>
      </c>
      <c r="AX173" s="13" t="s">
        <v>73</v>
      </c>
      <c r="AY173" s="243" t="s">
        <v>133</v>
      </c>
    </row>
    <row r="174" s="14" customFormat="1">
      <c r="A174" s="14"/>
      <c r="B174" s="244"/>
      <c r="C174" s="245"/>
      <c r="D174" s="234" t="s">
        <v>145</v>
      </c>
      <c r="E174" s="246" t="s">
        <v>1</v>
      </c>
      <c r="F174" s="247" t="s">
        <v>147</v>
      </c>
      <c r="G174" s="245"/>
      <c r="H174" s="248">
        <v>15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4" t="s">
        <v>145</v>
      </c>
      <c r="AU174" s="254" t="s">
        <v>143</v>
      </c>
      <c r="AV174" s="14" t="s">
        <v>143</v>
      </c>
      <c r="AW174" s="14" t="s">
        <v>30</v>
      </c>
      <c r="AX174" s="14" t="s">
        <v>81</v>
      </c>
      <c r="AY174" s="254" t="s">
        <v>133</v>
      </c>
    </row>
    <row r="175" s="2" customFormat="1" ht="44.25" customHeight="1">
      <c r="A175" s="39"/>
      <c r="B175" s="40"/>
      <c r="C175" s="219" t="s">
        <v>190</v>
      </c>
      <c r="D175" s="219" t="s">
        <v>137</v>
      </c>
      <c r="E175" s="220" t="s">
        <v>191</v>
      </c>
      <c r="F175" s="221" t="s">
        <v>192</v>
      </c>
      <c r="G175" s="222" t="s">
        <v>193</v>
      </c>
      <c r="H175" s="223">
        <v>10</v>
      </c>
      <c r="I175" s="224"/>
      <c r="J175" s="225">
        <f>ROUND(I175*H175,2)</f>
        <v>0</v>
      </c>
      <c r="K175" s="221" t="s">
        <v>141</v>
      </c>
      <c r="L175" s="45"/>
      <c r="M175" s="226" t="s">
        <v>1</v>
      </c>
      <c r="N175" s="227" t="s">
        <v>38</v>
      </c>
      <c r="O175" s="92"/>
      <c r="P175" s="228">
        <f>O175*H175</f>
        <v>0</v>
      </c>
      <c r="Q175" s="228">
        <v>0.0034835999999999999</v>
      </c>
      <c r="R175" s="228">
        <f>Q175*H175</f>
        <v>0.034835999999999999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142</v>
      </c>
      <c r="AT175" s="230" t="s">
        <v>137</v>
      </c>
      <c r="AU175" s="230" t="s">
        <v>143</v>
      </c>
      <c r="AY175" s="18" t="s">
        <v>133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81</v>
      </c>
      <c r="BK175" s="231">
        <f>ROUND(I175*H175,2)</f>
        <v>0</v>
      </c>
      <c r="BL175" s="18" t="s">
        <v>142</v>
      </c>
      <c r="BM175" s="230" t="s">
        <v>194</v>
      </c>
    </row>
    <row r="176" s="13" customFormat="1">
      <c r="A176" s="13"/>
      <c r="B176" s="232"/>
      <c r="C176" s="233"/>
      <c r="D176" s="234" t="s">
        <v>145</v>
      </c>
      <c r="E176" s="235" t="s">
        <v>1</v>
      </c>
      <c r="F176" s="236" t="s">
        <v>195</v>
      </c>
      <c r="G176" s="233"/>
      <c r="H176" s="237">
        <v>10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145</v>
      </c>
      <c r="AU176" s="243" t="s">
        <v>143</v>
      </c>
      <c r="AV176" s="13" t="s">
        <v>83</v>
      </c>
      <c r="AW176" s="13" t="s">
        <v>30</v>
      </c>
      <c r="AX176" s="13" t="s">
        <v>73</v>
      </c>
      <c r="AY176" s="243" t="s">
        <v>133</v>
      </c>
    </row>
    <row r="177" s="14" customFormat="1">
      <c r="A177" s="14"/>
      <c r="B177" s="244"/>
      <c r="C177" s="245"/>
      <c r="D177" s="234" t="s">
        <v>145</v>
      </c>
      <c r="E177" s="246" t="s">
        <v>1</v>
      </c>
      <c r="F177" s="247" t="s">
        <v>147</v>
      </c>
      <c r="G177" s="245"/>
      <c r="H177" s="248">
        <v>10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145</v>
      </c>
      <c r="AU177" s="254" t="s">
        <v>143</v>
      </c>
      <c r="AV177" s="14" t="s">
        <v>143</v>
      </c>
      <c r="AW177" s="14" t="s">
        <v>30</v>
      </c>
      <c r="AX177" s="14" t="s">
        <v>81</v>
      </c>
      <c r="AY177" s="254" t="s">
        <v>133</v>
      </c>
    </row>
    <row r="178" s="2" customFormat="1" ht="44.25" customHeight="1">
      <c r="A178" s="39"/>
      <c r="B178" s="40"/>
      <c r="C178" s="219" t="s">
        <v>196</v>
      </c>
      <c r="D178" s="219" t="s">
        <v>137</v>
      </c>
      <c r="E178" s="220" t="s">
        <v>197</v>
      </c>
      <c r="F178" s="221" t="s">
        <v>198</v>
      </c>
      <c r="G178" s="222" t="s">
        <v>193</v>
      </c>
      <c r="H178" s="223">
        <v>5</v>
      </c>
      <c r="I178" s="224"/>
      <c r="J178" s="225">
        <f>ROUND(I178*H178,2)</f>
        <v>0</v>
      </c>
      <c r="K178" s="221" t="s">
        <v>141</v>
      </c>
      <c r="L178" s="45"/>
      <c r="M178" s="226" t="s">
        <v>1</v>
      </c>
      <c r="N178" s="227" t="s">
        <v>38</v>
      </c>
      <c r="O178" s="92"/>
      <c r="P178" s="228">
        <f>O178*H178</f>
        <v>0</v>
      </c>
      <c r="Q178" s="228">
        <v>0.0063644799999999996</v>
      </c>
      <c r="R178" s="228">
        <f>Q178*H178</f>
        <v>0.031822400000000001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142</v>
      </c>
      <c r="AT178" s="230" t="s">
        <v>137</v>
      </c>
      <c r="AU178" s="230" t="s">
        <v>143</v>
      </c>
      <c r="AY178" s="18" t="s">
        <v>133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81</v>
      </c>
      <c r="BK178" s="231">
        <f>ROUND(I178*H178,2)</f>
        <v>0</v>
      </c>
      <c r="BL178" s="18" t="s">
        <v>142</v>
      </c>
      <c r="BM178" s="230" t="s">
        <v>199</v>
      </c>
    </row>
    <row r="179" s="13" customFormat="1">
      <c r="A179" s="13"/>
      <c r="B179" s="232"/>
      <c r="C179" s="233"/>
      <c r="D179" s="234" t="s">
        <v>145</v>
      </c>
      <c r="E179" s="235" t="s">
        <v>1</v>
      </c>
      <c r="F179" s="236" t="s">
        <v>200</v>
      </c>
      <c r="G179" s="233"/>
      <c r="H179" s="237">
        <v>5</v>
      </c>
      <c r="I179" s="238"/>
      <c r="J179" s="233"/>
      <c r="K179" s="233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145</v>
      </c>
      <c r="AU179" s="243" t="s">
        <v>143</v>
      </c>
      <c r="AV179" s="13" t="s">
        <v>83</v>
      </c>
      <c r="AW179" s="13" t="s">
        <v>30</v>
      </c>
      <c r="AX179" s="13" t="s">
        <v>73</v>
      </c>
      <c r="AY179" s="243" t="s">
        <v>133</v>
      </c>
    </row>
    <row r="180" s="14" customFormat="1">
      <c r="A180" s="14"/>
      <c r="B180" s="244"/>
      <c r="C180" s="245"/>
      <c r="D180" s="234" t="s">
        <v>145</v>
      </c>
      <c r="E180" s="246" t="s">
        <v>1</v>
      </c>
      <c r="F180" s="247" t="s">
        <v>147</v>
      </c>
      <c r="G180" s="245"/>
      <c r="H180" s="248">
        <v>5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145</v>
      </c>
      <c r="AU180" s="254" t="s">
        <v>143</v>
      </c>
      <c r="AV180" s="14" t="s">
        <v>143</v>
      </c>
      <c r="AW180" s="14" t="s">
        <v>30</v>
      </c>
      <c r="AX180" s="14" t="s">
        <v>81</v>
      </c>
      <c r="AY180" s="254" t="s">
        <v>133</v>
      </c>
    </row>
    <row r="181" s="2" customFormat="1" ht="37.8" customHeight="1">
      <c r="A181" s="39"/>
      <c r="B181" s="40"/>
      <c r="C181" s="219" t="s">
        <v>135</v>
      </c>
      <c r="D181" s="219" t="s">
        <v>137</v>
      </c>
      <c r="E181" s="220" t="s">
        <v>201</v>
      </c>
      <c r="F181" s="221" t="s">
        <v>202</v>
      </c>
      <c r="G181" s="222" t="s">
        <v>140</v>
      </c>
      <c r="H181" s="223">
        <v>4.5</v>
      </c>
      <c r="I181" s="224"/>
      <c r="J181" s="225">
        <f>ROUND(I181*H181,2)</f>
        <v>0</v>
      </c>
      <c r="K181" s="221" t="s">
        <v>141</v>
      </c>
      <c r="L181" s="45"/>
      <c r="M181" s="226" t="s">
        <v>1</v>
      </c>
      <c r="N181" s="227" t="s">
        <v>38</v>
      </c>
      <c r="O181" s="92"/>
      <c r="P181" s="228">
        <f>O181*H181</f>
        <v>0</v>
      </c>
      <c r="Q181" s="228">
        <v>0.0043839999999999999</v>
      </c>
      <c r="R181" s="228">
        <f>Q181*H181</f>
        <v>0.019727999999999999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142</v>
      </c>
      <c r="AT181" s="230" t="s">
        <v>137</v>
      </c>
      <c r="AU181" s="230" t="s">
        <v>143</v>
      </c>
      <c r="AY181" s="18" t="s">
        <v>133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81</v>
      </c>
      <c r="BK181" s="231">
        <f>ROUND(I181*H181,2)</f>
        <v>0</v>
      </c>
      <c r="BL181" s="18" t="s">
        <v>142</v>
      </c>
      <c r="BM181" s="230" t="s">
        <v>203</v>
      </c>
    </row>
    <row r="182" s="16" customFormat="1">
      <c r="A182" s="16"/>
      <c r="B182" s="266"/>
      <c r="C182" s="267"/>
      <c r="D182" s="234" t="s">
        <v>145</v>
      </c>
      <c r="E182" s="268" t="s">
        <v>1</v>
      </c>
      <c r="F182" s="269" t="s">
        <v>204</v>
      </c>
      <c r="G182" s="267"/>
      <c r="H182" s="268" t="s">
        <v>1</v>
      </c>
      <c r="I182" s="270"/>
      <c r="J182" s="267"/>
      <c r="K182" s="267"/>
      <c r="L182" s="271"/>
      <c r="M182" s="272"/>
      <c r="N182" s="273"/>
      <c r="O182" s="273"/>
      <c r="P182" s="273"/>
      <c r="Q182" s="273"/>
      <c r="R182" s="273"/>
      <c r="S182" s="273"/>
      <c r="T182" s="274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T182" s="275" t="s">
        <v>145</v>
      </c>
      <c r="AU182" s="275" t="s">
        <v>143</v>
      </c>
      <c r="AV182" s="16" t="s">
        <v>81</v>
      </c>
      <c r="AW182" s="16" t="s">
        <v>30</v>
      </c>
      <c r="AX182" s="16" t="s">
        <v>73</v>
      </c>
      <c r="AY182" s="275" t="s">
        <v>133</v>
      </c>
    </row>
    <row r="183" s="13" customFormat="1">
      <c r="A183" s="13"/>
      <c r="B183" s="232"/>
      <c r="C183" s="233"/>
      <c r="D183" s="234" t="s">
        <v>145</v>
      </c>
      <c r="E183" s="235" t="s">
        <v>1</v>
      </c>
      <c r="F183" s="236" t="s">
        <v>205</v>
      </c>
      <c r="G183" s="233"/>
      <c r="H183" s="237">
        <v>4.5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145</v>
      </c>
      <c r="AU183" s="243" t="s">
        <v>143</v>
      </c>
      <c r="AV183" s="13" t="s">
        <v>83</v>
      </c>
      <c r="AW183" s="13" t="s">
        <v>30</v>
      </c>
      <c r="AX183" s="13" t="s">
        <v>73</v>
      </c>
      <c r="AY183" s="243" t="s">
        <v>133</v>
      </c>
    </row>
    <row r="184" s="14" customFormat="1">
      <c r="A184" s="14"/>
      <c r="B184" s="244"/>
      <c r="C184" s="245"/>
      <c r="D184" s="234" t="s">
        <v>145</v>
      </c>
      <c r="E184" s="246" t="s">
        <v>1</v>
      </c>
      <c r="F184" s="247" t="s">
        <v>147</v>
      </c>
      <c r="G184" s="245"/>
      <c r="H184" s="248">
        <v>4.5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4" t="s">
        <v>145</v>
      </c>
      <c r="AU184" s="254" t="s">
        <v>143</v>
      </c>
      <c r="AV184" s="14" t="s">
        <v>143</v>
      </c>
      <c r="AW184" s="14" t="s">
        <v>30</v>
      </c>
      <c r="AX184" s="14" t="s">
        <v>81</v>
      </c>
      <c r="AY184" s="254" t="s">
        <v>133</v>
      </c>
    </row>
    <row r="185" s="12" customFormat="1" ht="22.8" customHeight="1">
      <c r="A185" s="12"/>
      <c r="B185" s="203"/>
      <c r="C185" s="204"/>
      <c r="D185" s="205" t="s">
        <v>72</v>
      </c>
      <c r="E185" s="217" t="s">
        <v>190</v>
      </c>
      <c r="F185" s="217" t="s">
        <v>206</v>
      </c>
      <c r="G185" s="204"/>
      <c r="H185" s="204"/>
      <c r="I185" s="207"/>
      <c r="J185" s="218">
        <f>BK185</f>
        <v>0</v>
      </c>
      <c r="K185" s="204"/>
      <c r="L185" s="209"/>
      <c r="M185" s="210"/>
      <c r="N185" s="211"/>
      <c r="O185" s="211"/>
      <c r="P185" s="212">
        <f>P186+P203</f>
        <v>0</v>
      </c>
      <c r="Q185" s="211"/>
      <c r="R185" s="212">
        <f>R186+R203</f>
        <v>0</v>
      </c>
      <c r="S185" s="211"/>
      <c r="T185" s="213">
        <f>T186+T203</f>
        <v>3.2172000000000001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4" t="s">
        <v>81</v>
      </c>
      <c r="AT185" s="215" t="s">
        <v>72</v>
      </c>
      <c r="AU185" s="215" t="s">
        <v>81</v>
      </c>
      <c r="AY185" s="214" t="s">
        <v>133</v>
      </c>
      <c r="BK185" s="216">
        <f>BK186+BK203</f>
        <v>0</v>
      </c>
    </row>
    <row r="186" s="12" customFormat="1" ht="20.88" customHeight="1">
      <c r="A186" s="12"/>
      <c r="B186" s="203"/>
      <c r="C186" s="204"/>
      <c r="D186" s="205" t="s">
        <v>72</v>
      </c>
      <c r="E186" s="217" t="s">
        <v>207</v>
      </c>
      <c r="F186" s="217" t="s">
        <v>208</v>
      </c>
      <c r="G186" s="204"/>
      <c r="H186" s="204"/>
      <c r="I186" s="207"/>
      <c r="J186" s="218">
        <f>BK186</f>
        <v>0</v>
      </c>
      <c r="K186" s="204"/>
      <c r="L186" s="209"/>
      <c r="M186" s="210"/>
      <c r="N186" s="211"/>
      <c r="O186" s="211"/>
      <c r="P186" s="212">
        <f>SUM(P187:P202)</f>
        <v>0</v>
      </c>
      <c r="Q186" s="211"/>
      <c r="R186" s="212">
        <f>SUM(R187:R202)</f>
        <v>0</v>
      </c>
      <c r="S186" s="211"/>
      <c r="T186" s="213">
        <f>SUM(T187:T202)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4" t="s">
        <v>81</v>
      </c>
      <c r="AT186" s="215" t="s">
        <v>72</v>
      </c>
      <c r="AU186" s="215" t="s">
        <v>83</v>
      </c>
      <c r="AY186" s="214" t="s">
        <v>133</v>
      </c>
      <c r="BK186" s="216">
        <f>SUM(BK187:BK202)</f>
        <v>0</v>
      </c>
    </row>
    <row r="187" s="2" customFormat="1" ht="49.05" customHeight="1">
      <c r="A187" s="39"/>
      <c r="B187" s="40"/>
      <c r="C187" s="219" t="s">
        <v>209</v>
      </c>
      <c r="D187" s="219" t="s">
        <v>137</v>
      </c>
      <c r="E187" s="220" t="s">
        <v>210</v>
      </c>
      <c r="F187" s="221" t="s">
        <v>211</v>
      </c>
      <c r="G187" s="222" t="s">
        <v>140</v>
      </c>
      <c r="H187" s="223">
        <v>478.5</v>
      </c>
      <c r="I187" s="224"/>
      <c r="J187" s="225">
        <f>ROUND(I187*H187,2)</f>
        <v>0</v>
      </c>
      <c r="K187" s="221" t="s">
        <v>141</v>
      </c>
      <c r="L187" s="45"/>
      <c r="M187" s="226" t="s">
        <v>1</v>
      </c>
      <c r="N187" s="227" t="s">
        <v>38</v>
      </c>
      <c r="O187" s="92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142</v>
      </c>
      <c r="AT187" s="230" t="s">
        <v>137</v>
      </c>
      <c r="AU187" s="230" t="s">
        <v>143</v>
      </c>
      <c r="AY187" s="18" t="s">
        <v>133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81</v>
      </c>
      <c r="BK187" s="231">
        <f>ROUND(I187*H187,2)</f>
        <v>0</v>
      </c>
      <c r="BL187" s="18" t="s">
        <v>142</v>
      </c>
      <c r="BM187" s="230" t="s">
        <v>212</v>
      </c>
    </row>
    <row r="188" s="13" customFormat="1">
      <c r="A188" s="13"/>
      <c r="B188" s="232"/>
      <c r="C188" s="233"/>
      <c r="D188" s="234" t="s">
        <v>145</v>
      </c>
      <c r="E188" s="235" t="s">
        <v>1</v>
      </c>
      <c r="F188" s="236" t="s">
        <v>213</v>
      </c>
      <c r="G188" s="233"/>
      <c r="H188" s="237">
        <v>478.5</v>
      </c>
      <c r="I188" s="238"/>
      <c r="J188" s="233"/>
      <c r="K188" s="233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145</v>
      </c>
      <c r="AU188" s="243" t="s">
        <v>143</v>
      </c>
      <c r="AV188" s="13" t="s">
        <v>83</v>
      </c>
      <c r="AW188" s="13" t="s">
        <v>30</v>
      </c>
      <c r="AX188" s="13" t="s">
        <v>73</v>
      </c>
      <c r="AY188" s="243" t="s">
        <v>133</v>
      </c>
    </row>
    <row r="189" s="14" customFormat="1">
      <c r="A189" s="14"/>
      <c r="B189" s="244"/>
      <c r="C189" s="245"/>
      <c r="D189" s="234" t="s">
        <v>145</v>
      </c>
      <c r="E189" s="246" t="s">
        <v>1</v>
      </c>
      <c r="F189" s="247" t="s">
        <v>147</v>
      </c>
      <c r="G189" s="245"/>
      <c r="H189" s="248">
        <v>478.5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145</v>
      </c>
      <c r="AU189" s="254" t="s">
        <v>143</v>
      </c>
      <c r="AV189" s="14" t="s">
        <v>143</v>
      </c>
      <c r="AW189" s="14" t="s">
        <v>30</v>
      </c>
      <c r="AX189" s="14" t="s">
        <v>81</v>
      </c>
      <c r="AY189" s="254" t="s">
        <v>133</v>
      </c>
    </row>
    <row r="190" s="2" customFormat="1" ht="49.05" customHeight="1">
      <c r="A190" s="39"/>
      <c r="B190" s="40"/>
      <c r="C190" s="219" t="s">
        <v>214</v>
      </c>
      <c r="D190" s="219" t="s">
        <v>137</v>
      </c>
      <c r="E190" s="220" t="s">
        <v>215</v>
      </c>
      <c r="F190" s="221" t="s">
        <v>216</v>
      </c>
      <c r="G190" s="222" t="s">
        <v>140</v>
      </c>
      <c r="H190" s="223">
        <v>43065</v>
      </c>
      <c r="I190" s="224"/>
      <c r="J190" s="225">
        <f>ROUND(I190*H190,2)</f>
        <v>0</v>
      </c>
      <c r="K190" s="221" t="s">
        <v>141</v>
      </c>
      <c r="L190" s="45"/>
      <c r="M190" s="226" t="s">
        <v>1</v>
      </c>
      <c r="N190" s="227" t="s">
        <v>38</v>
      </c>
      <c r="O190" s="92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142</v>
      </c>
      <c r="AT190" s="230" t="s">
        <v>137</v>
      </c>
      <c r="AU190" s="230" t="s">
        <v>143</v>
      </c>
      <c r="AY190" s="18" t="s">
        <v>133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81</v>
      </c>
      <c r="BK190" s="231">
        <f>ROUND(I190*H190,2)</f>
        <v>0</v>
      </c>
      <c r="BL190" s="18" t="s">
        <v>142</v>
      </c>
      <c r="BM190" s="230" t="s">
        <v>217</v>
      </c>
    </row>
    <row r="191" s="13" customFormat="1">
      <c r="A191" s="13"/>
      <c r="B191" s="232"/>
      <c r="C191" s="233"/>
      <c r="D191" s="234" t="s">
        <v>145</v>
      </c>
      <c r="E191" s="235" t="s">
        <v>1</v>
      </c>
      <c r="F191" s="236" t="s">
        <v>218</v>
      </c>
      <c r="G191" s="233"/>
      <c r="H191" s="237">
        <v>43065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145</v>
      </c>
      <c r="AU191" s="243" t="s">
        <v>143</v>
      </c>
      <c r="AV191" s="13" t="s">
        <v>83</v>
      </c>
      <c r="AW191" s="13" t="s">
        <v>30</v>
      </c>
      <c r="AX191" s="13" t="s">
        <v>73</v>
      </c>
      <c r="AY191" s="243" t="s">
        <v>133</v>
      </c>
    </row>
    <row r="192" s="14" customFormat="1">
      <c r="A192" s="14"/>
      <c r="B192" s="244"/>
      <c r="C192" s="245"/>
      <c r="D192" s="234" t="s">
        <v>145</v>
      </c>
      <c r="E192" s="246" t="s">
        <v>1</v>
      </c>
      <c r="F192" s="247" t="s">
        <v>147</v>
      </c>
      <c r="G192" s="245"/>
      <c r="H192" s="248">
        <v>43065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145</v>
      </c>
      <c r="AU192" s="254" t="s">
        <v>143</v>
      </c>
      <c r="AV192" s="14" t="s">
        <v>143</v>
      </c>
      <c r="AW192" s="14" t="s">
        <v>30</v>
      </c>
      <c r="AX192" s="14" t="s">
        <v>81</v>
      </c>
      <c r="AY192" s="254" t="s">
        <v>133</v>
      </c>
    </row>
    <row r="193" s="2" customFormat="1" ht="49.05" customHeight="1">
      <c r="A193" s="39"/>
      <c r="B193" s="40"/>
      <c r="C193" s="219" t="s">
        <v>219</v>
      </c>
      <c r="D193" s="219" t="s">
        <v>137</v>
      </c>
      <c r="E193" s="220" t="s">
        <v>220</v>
      </c>
      <c r="F193" s="221" t="s">
        <v>221</v>
      </c>
      <c r="G193" s="222" t="s">
        <v>140</v>
      </c>
      <c r="H193" s="223">
        <v>478.5</v>
      </c>
      <c r="I193" s="224"/>
      <c r="J193" s="225">
        <f>ROUND(I193*H193,2)</f>
        <v>0</v>
      </c>
      <c r="K193" s="221" t="s">
        <v>141</v>
      </c>
      <c r="L193" s="45"/>
      <c r="M193" s="226" t="s">
        <v>1</v>
      </c>
      <c r="N193" s="227" t="s">
        <v>38</v>
      </c>
      <c r="O193" s="92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142</v>
      </c>
      <c r="AT193" s="230" t="s">
        <v>137</v>
      </c>
      <c r="AU193" s="230" t="s">
        <v>143</v>
      </c>
      <c r="AY193" s="18" t="s">
        <v>133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81</v>
      </c>
      <c r="BK193" s="231">
        <f>ROUND(I193*H193,2)</f>
        <v>0</v>
      </c>
      <c r="BL193" s="18" t="s">
        <v>142</v>
      </c>
      <c r="BM193" s="230" t="s">
        <v>222</v>
      </c>
    </row>
    <row r="194" s="13" customFormat="1">
      <c r="A194" s="13"/>
      <c r="B194" s="232"/>
      <c r="C194" s="233"/>
      <c r="D194" s="234" t="s">
        <v>145</v>
      </c>
      <c r="E194" s="235" t="s">
        <v>1</v>
      </c>
      <c r="F194" s="236" t="s">
        <v>213</v>
      </c>
      <c r="G194" s="233"/>
      <c r="H194" s="237">
        <v>478.5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145</v>
      </c>
      <c r="AU194" s="243" t="s">
        <v>143</v>
      </c>
      <c r="AV194" s="13" t="s">
        <v>83</v>
      </c>
      <c r="AW194" s="13" t="s">
        <v>30</v>
      </c>
      <c r="AX194" s="13" t="s">
        <v>73</v>
      </c>
      <c r="AY194" s="243" t="s">
        <v>133</v>
      </c>
    </row>
    <row r="195" s="14" customFormat="1">
      <c r="A195" s="14"/>
      <c r="B195" s="244"/>
      <c r="C195" s="245"/>
      <c r="D195" s="234" t="s">
        <v>145</v>
      </c>
      <c r="E195" s="246" t="s">
        <v>1</v>
      </c>
      <c r="F195" s="247" t="s">
        <v>147</v>
      </c>
      <c r="G195" s="245"/>
      <c r="H195" s="248">
        <v>478.5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4" t="s">
        <v>145</v>
      </c>
      <c r="AU195" s="254" t="s">
        <v>143</v>
      </c>
      <c r="AV195" s="14" t="s">
        <v>143</v>
      </c>
      <c r="AW195" s="14" t="s">
        <v>30</v>
      </c>
      <c r="AX195" s="14" t="s">
        <v>81</v>
      </c>
      <c r="AY195" s="254" t="s">
        <v>133</v>
      </c>
    </row>
    <row r="196" s="14" customFormat="1">
      <c r="A196" s="14"/>
      <c r="B196" s="244"/>
      <c r="C196" s="245"/>
      <c r="D196" s="234" t="s">
        <v>145</v>
      </c>
      <c r="E196" s="246" t="s">
        <v>1</v>
      </c>
      <c r="F196" s="247" t="s">
        <v>147</v>
      </c>
      <c r="G196" s="245"/>
      <c r="H196" s="248">
        <v>0</v>
      </c>
      <c r="I196" s="249"/>
      <c r="J196" s="245"/>
      <c r="K196" s="245"/>
      <c r="L196" s="250"/>
      <c r="M196" s="251"/>
      <c r="N196" s="252"/>
      <c r="O196" s="252"/>
      <c r="P196" s="252"/>
      <c r="Q196" s="252"/>
      <c r="R196" s="252"/>
      <c r="S196" s="252"/>
      <c r="T196" s="25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4" t="s">
        <v>145</v>
      </c>
      <c r="AU196" s="254" t="s">
        <v>143</v>
      </c>
      <c r="AV196" s="14" t="s">
        <v>143</v>
      </c>
      <c r="AW196" s="14" t="s">
        <v>30</v>
      </c>
      <c r="AX196" s="14" t="s">
        <v>73</v>
      </c>
      <c r="AY196" s="254" t="s">
        <v>133</v>
      </c>
    </row>
    <row r="197" s="2" customFormat="1" ht="49.05" customHeight="1">
      <c r="A197" s="39"/>
      <c r="B197" s="40"/>
      <c r="C197" s="219" t="s">
        <v>8</v>
      </c>
      <c r="D197" s="219" t="s">
        <v>137</v>
      </c>
      <c r="E197" s="220" t="s">
        <v>223</v>
      </c>
      <c r="F197" s="221" t="s">
        <v>224</v>
      </c>
      <c r="G197" s="222" t="s">
        <v>193</v>
      </c>
      <c r="H197" s="223">
        <v>1</v>
      </c>
      <c r="I197" s="224"/>
      <c r="J197" s="225">
        <f>ROUND(I197*H197,2)</f>
        <v>0</v>
      </c>
      <c r="K197" s="221" t="s">
        <v>141</v>
      </c>
      <c r="L197" s="45"/>
      <c r="M197" s="226" t="s">
        <v>1</v>
      </c>
      <c r="N197" s="227" t="s">
        <v>38</v>
      </c>
      <c r="O197" s="92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142</v>
      </c>
      <c r="AT197" s="230" t="s">
        <v>137</v>
      </c>
      <c r="AU197" s="230" t="s">
        <v>143</v>
      </c>
      <c r="AY197" s="18" t="s">
        <v>133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81</v>
      </c>
      <c r="BK197" s="231">
        <f>ROUND(I197*H197,2)</f>
        <v>0</v>
      </c>
      <c r="BL197" s="18" t="s">
        <v>142</v>
      </c>
      <c r="BM197" s="230" t="s">
        <v>225</v>
      </c>
    </row>
    <row r="198" s="13" customFormat="1">
      <c r="A198" s="13"/>
      <c r="B198" s="232"/>
      <c r="C198" s="233"/>
      <c r="D198" s="234" t="s">
        <v>145</v>
      </c>
      <c r="E198" s="235" t="s">
        <v>1</v>
      </c>
      <c r="F198" s="236" t="s">
        <v>81</v>
      </c>
      <c r="G198" s="233"/>
      <c r="H198" s="237">
        <v>1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145</v>
      </c>
      <c r="AU198" s="243" t="s">
        <v>143</v>
      </c>
      <c r="AV198" s="13" t="s">
        <v>83</v>
      </c>
      <c r="AW198" s="13" t="s">
        <v>30</v>
      </c>
      <c r="AX198" s="13" t="s">
        <v>81</v>
      </c>
      <c r="AY198" s="243" t="s">
        <v>133</v>
      </c>
    </row>
    <row r="199" s="2" customFormat="1" ht="49.05" customHeight="1">
      <c r="A199" s="39"/>
      <c r="B199" s="40"/>
      <c r="C199" s="219" t="s">
        <v>148</v>
      </c>
      <c r="D199" s="219" t="s">
        <v>137</v>
      </c>
      <c r="E199" s="220" t="s">
        <v>226</v>
      </c>
      <c r="F199" s="221" t="s">
        <v>227</v>
      </c>
      <c r="G199" s="222" t="s">
        <v>193</v>
      </c>
      <c r="H199" s="223">
        <v>30</v>
      </c>
      <c r="I199" s="224"/>
      <c r="J199" s="225">
        <f>ROUND(I199*H199,2)</f>
        <v>0</v>
      </c>
      <c r="K199" s="221" t="s">
        <v>141</v>
      </c>
      <c r="L199" s="45"/>
      <c r="M199" s="226" t="s">
        <v>1</v>
      </c>
      <c r="N199" s="227" t="s">
        <v>38</v>
      </c>
      <c r="O199" s="92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142</v>
      </c>
      <c r="AT199" s="230" t="s">
        <v>137</v>
      </c>
      <c r="AU199" s="230" t="s">
        <v>143</v>
      </c>
      <c r="AY199" s="18" t="s">
        <v>133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81</v>
      </c>
      <c r="BK199" s="231">
        <f>ROUND(I199*H199,2)</f>
        <v>0</v>
      </c>
      <c r="BL199" s="18" t="s">
        <v>142</v>
      </c>
      <c r="BM199" s="230" t="s">
        <v>228</v>
      </c>
    </row>
    <row r="200" s="13" customFormat="1">
      <c r="A200" s="13"/>
      <c r="B200" s="232"/>
      <c r="C200" s="233"/>
      <c r="D200" s="234" t="s">
        <v>145</v>
      </c>
      <c r="E200" s="235" t="s">
        <v>1</v>
      </c>
      <c r="F200" s="236" t="s">
        <v>229</v>
      </c>
      <c r="G200" s="233"/>
      <c r="H200" s="237">
        <v>30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145</v>
      </c>
      <c r="AU200" s="243" t="s">
        <v>143</v>
      </c>
      <c r="AV200" s="13" t="s">
        <v>83</v>
      </c>
      <c r="AW200" s="13" t="s">
        <v>30</v>
      </c>
      <c r="AX200" s="13" t="s">
        <v>81</v>
      </c>
      <c r="AY200" s="243" t="s">
        <v>133</v>
      </c>
    </row>
    <row r="201" s="2" customFormat="1" ht="49.05" customHeight="1">
      <c r="A201" s="39"/>
      <c r="B201" s="40"/>
      <c r="C201" s="219" t="s">
        <v>230</v>
      </c>
      <c r="D201" s="219" t="s">
        <v>137</v>
      </c>
      <c r="E201" s="220" t="s">
        <v>231</v>
      </c>
      <c r="F201" s="221" t="s">
        <v>232</v>
      </c>
      <c r="G201" s="222" t="s">
        <v>193</v>
      </c>
      <c r="H201" s="223">
        <v>1</v>
      </c>
      <c r="I201" s="224"/>
      <c r="J201" s="225">
        <f>ROUND(I201*H201,2)</f>
        <v>0</v>
      </c>
      <c r="K201" s="221" t="s">
        <v>141</v>
      </c>
      <c r="L201" s="45"/>
      <c r="M201" s="226" t="s">
        <v>1</v>
      </c>
      <c r="N201" s="227" t="s">
        <v>38</v>
      </c>
      <c r="O201" s="92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142</v>
      </c>
      <c r="AT201" s="230" t="s">
        <v>137</v>
      </c>
      <c r="AU201" s="230" t="s">
        <v>143</v>
      </c>
      <c r="AY201" s="18" t="s">
        <v>133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81</v>
      </c>
      <c r="BK201" s="231">
        <f>ROUND(I201*H201,2)</f>
        <v>0</v>
      </c>
      <c r="BL201" s="18" t="s">
        <v>142</v>
      </c>
      <c r="BM201" s="230" t="s">
        <v>233</v>
      </c>
    </row>
    <row r="202" s="13" customFormat="1">
      <c r="A202" s="13"/>
      <c r="B202" s="232"/>
      <c r="C202" s="233"/>
      <c r="D202" s="234" t="s">
        <v>145</v>
      </c>
      <c r="E202" s="235" t="s">
        <v>1</v>
      </c>
      <c r="F202" s="236" t="s">
        <v>81</v>
      </c>
      <c r="G202" s="233"/>
      <c r="H202" s="237">
        <v>1</v>
      </c>
      <c r="I202" s="238"/>
      <c r="J202" s="233"/>
      <c r="K202" s="233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145</v>
      </c>
      <c r="AU202" s="243" t="s">
        <v>143</v>
      </c>
      <c r="AV202" s="13" t="s">
        <v>83</v>
      </c>
      <c r="AW202" s="13" t="s">
        <v>30</v>
      </c>
      <c r="AX202" s="13" t="s">
        <v>81</v>
      </c>
      <c r="AY202" s="243" t="s">
        <v>133</v>
      </c>
    </row>
    <row r="203" s="12" customFormat="1" ht="20.88" customHeight="1">
      <c r="A203" s="12"/>
      <c r="B203" s="203"/>
      <c r="C203" s="204"/>
      <c r="D203" s="205" t="s">
        <v>72</v>
      </c>
      <c r="E203" s="217" t="s">
        <v>234</v>
      </c>
      <c r="F203" s="217" t="s">
        <v>235</v>
      </c>
      <c r="G203" s="204"/>
      <c r="H203" s="204"/>
      <c r="I203" s="207"/>
      <c r="J203" s="218">
        <f>BK203</f>
        <v>0</v>
      </c>
      <c r="K203" s="204"/>
      <c r="L203" s="209"/>
      <c r="M203" s="210"/>
      <c r="N203" s="211"/>
      <c r="O203" s="211"/>
      <c r="P203" s="212">
        <f>SUM(P204:P206)</f>
        <v>0</v>
      </c>
      <c r="Q203" s="211"/>
      <c r="R203" s="212">
        <f>SUM(R204:R206)</f>
        <v>0</v>
      </c>
      <c r="S203" s="211"/>
      <c r="T203" s="213">
        <f>SUM(T204:T206)</f>
        <v>3.2172000000000001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4" t="s">
        <v>81</v>
      </c>
      <c r="AT203" s="215" t="s">
        <v>72</v>
      </c>
      <c r="AU203" s="215" t="s">
        <v>83</v>
      </c>
      <c r="AY203" s="214" t="s">
        <v>133</v>
      </c>
      <c r="BK203" s="216">
        <f>SUM(BK204:BK206)</f>
        <v>0</v>
      </c>
    </row>
    <row r="204" s="2" customFormat="1" ht="33" customHeight="1">
      <c r="A204" s="39"/>
      <c r="B204" s="40"/>
      <c r="C204" s="219" t="s">
        <v>236</v>
      </c>
      <c r="D204" s="219" t="s">
        <v>137</v>
      </c>
      <c r="E204" s="220" t="s">
        <v>237</v>
      </c>
      <c r="F204" s="221" t="s">
        <v>238</v>
      </c>
      <c r="G204" s="222" t="s">
        <v>140</v>
      </c>
      <c r="H204" s="223">
        <v>8.4000000000000004</v>
      </c>
      <c r="I204" s="224"/>
      <c r="J204" s="225">
        <f>ROUND(I204*H204,2)</f>
        <v>0</v>
      </c>
      <c r="K204" s="221" t="s">
        <v>141</v>
      </c>
      <c r="L204" s="45"/>
      <c r="M204" s="226" t="s">
        <v>1</v>
      </c>
      <c r="N204" s="227" t="s">
        <v>38</v>
      </c>
      <c r="O204" s="92"/>
      <c r="P204" s="228">
        <f>O204*H204</f>
        <v>0</v>
      </c>
      <c r="Q204" s="228">
        <v>0</v>
      </c>
      <c r="R204" s="228">
        <f>Q204*H204</f>
        <v>0</v>
      </c>
      <c r="S204" s="228">
        <v>0.38300000000000001</v>
      </c>
      <c r="T204" s="229">
        <f>S204*H204</f>
        <v>3.2172000000000001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142</v>
      </c>
      <c r="AT204" s="230" t="s">
        <v>137</v>
      </c>
      <c r="AU204" s="230" t="s">
        <v>143</v>
      </c>
      <c r="AY204" s="18" t="s">
        <v>133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81</v>
      </c>
      <c r="BK204" s="231">
        <f>ROUND(I204*H204,2)</f>
        <v>0</v>
      </c>
      <c r="BL204" s="18" t="s">
        <v>142</v>
      </c>
      <c r="BM204" s="230" t="s">
        <v>239</v>
      </c>
    </row>
    <row r="205" s="13" customFormat="1">
      <c r="A205" s="13"/>
      <c r="B205" s="232"/>
      <c r="C205" s="233"/>
      <c r="D205" s="234" t="s">
        <v>145</v>
      </c>
      <c r="E205" s="235" t="s">
        <v>1</v>
      </c>
      <c r="F205" s="236" t="s">
        <v>240</v>
      </c>
      <c r="G205" s="233"/>
      <c r="H205" s="237">
        <v>8.4000000000000004</v>
      </c>
      <c r="I205" s="238"/>
      <c r="J205" s="233"/>
      <c r="K205" s="233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145</v>
      </c>
      <c r="AU205" s="243" t="s">
        <v>143</v>
      </c>
      <c r="AV205" s="13" t="s">
        <v>83</v>
      </c>
      <c r="AW205" s="13" t="s">
        <v>30</v>
      </c>
      <c r="AX205" s="13" t="s">
        <v>73</v>
      </c>
      <c r="AY205" s="243" t="s">
        <v>133</v>
      </c>
    </row>
    <row r="206" s="14" customFormat="1">
      <c r="A206" s="14"/>
      <c r="B206" s="244"/>
      <c r="C206" s="245"/>
      <c r="D206" s="234" t="s">
        <v>145</v>
      </c>
      <c r="E206" s="246" t="s">
        <v>1</v>
      </c>
      <c r="F206" s="247" t="s">
        <v>147</v>
      </c>
      <c r="G206" s="245"/>
      <c r="H206" s="248">
        <v>8.4000000000000004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4" t="s">
        <v>145</v>
      </c>
      <c r="AU206" s="254" t="s">
        <v>143</v>
      </c>
      <c r="AV206" s="14" t="s">
        <v>143</v>
      </c>
      <c r="AW206" s="14" t="s">
        <v>30</v>
      </c>
      <c r="AX206" s="14" t="s">
        <v>81</v>
      </c>
      <c r="AY206" s="254" t="s">
        <v>133</v>
      </c>
    </row>
    <row r="207" s="12" customFormat="1" ht="22.8" customHeight="1">
      <c r="A207" s="12"/>
      <c r="B207" s="203"/>
      <c r="C207" s="204"/>
      <c r="D207" s="205" t="s">
        <v>72</v>
      </c>
      <c r="E207" s="217" t="s">
        <v>241</v>
      </c>
      <c r="F207" s="217" t="s">
        <v>242</v>
      </c>
      <c r="G207" s="204"/>
      <c r="H207" s="204"/>
      <c r="I207" s="207"/>
      <c r="J207" s="218">
        <f>BK207</f>
        <v>0</v>
      </c>
      <c r="K207" s="204"/>
      <c r="L207" s="209"/>
      <c r="M207" s="210"/>
      <c r="N207" s="211"/>
      <c r="O207" s="211"/>
      <c r="P207" s="212">
        <f>SUM(P208:P212)</f>
        <v>0</v>
      </c>
      <c r="Q207" s="211"/>
      <c r="R207" s="212">
        <f>SUM(R208:R212)</f>
        <v>0</v>
      </c>
      <c r="S207" s="211"/>
      <c r="T207" s="213">
        <f>SUM(T208:T212)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14" t="s">
        <v>81</v>
      </c>
      <c r="AT207" s="215" t="s">
        <v>72</v>
      </c>
      <c r="AU207" s="215" t="s">
        <v>81</v>
      </c>
      <c r="AY207" s="214" t="s">
        <v>133</v>
      </c>
      <c r="BK207" s="216">
        <f>SUM(BK208:BK212)</f>
        <v>0</v>
      </c>
    </row>
    <row r="208" s="2" customFormat="1" ht="33" customHeight="1">
      <c r="A208" s="39"/>
      <c r="B208" s="40"/>
      <c r="C208" s="219" t="s">
        <v>243</v>
      </c>
      <c r="D208" s="219" t="s">
        <v>137</v>
      </c>
      <c r="E208" s="220" t="s">
        <v>244</v>
      </c>
      <c r="F208" s="221" t="s">
        <v>245</v>
      </c>
      <c r="G208" s="222" t="s">
        <v>246</v>
      </c>
      <c r="H208" s="223">
        <v>13.346</v>
      </c>
      <c r="I208" s="224"/>
      <c r="J208" s="225">
        <f>ROUND(I208*H208,2)</f>
        <v>0</v>
      </c>
      <c r="K208" s="221" t="s">
        <v>141</v>
      </c>
      <c r="L208" s="45"/>
      <c r="M208" s="226" t="s">
        <v>1</v>
      </c>
      <c r="N208" s="227" t="s">
        <v>38</v>
      </c>
      <c r="O208" s="92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142</v>
      </c>
      <c r="AT208" s="230" t="s">
        <v>137</v>
      </c>
      <c r="AU208" s="230" t="s">
        <v>83</v>
      </c>
      <c r="AY208" s="18" t="s">
        <v>133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81</v>
      </c>
      <c r="BK208" s="231">
        <f>ROUND(I208*H208,2)</f>
        <v>0</v>
      </c>
      <c r="BL208" s="18" t="s">
        <v>142</v>
      </c>
      <c r="BM208" s="230" t="s">
        <v>247</v>
      </c>
    </row>
    <row r="209" s="2" customFormat="1" ht="37.8" customHeight="1">
      <c r="A209" s="39"/>
      <c r="B209" s="40"/>
      <c r="C209" s="219" t="s">
        <v>248</v>
      </c>
      <c r="D209" s="219" t="s">
        <v>137</v>
      </c>
      <c r="E209" s="220" t="s">
        <v>249</v>
      </c>
      <c r="F209" s="221" t="s">
        <v>250</v>
      </c>
      <c r="G209" s="222" t="s">
        <v>246</v>
      </c>
      <c r="H209" s="223">
        <v>133.46000000000001</v>
      </c>
      <c r="I209" s="224"/>
      <c r="J209" s="225">
        <f>ROUND(I209*H209,2)</f>
        <v>0</v>
      </c>
      <c r="K209" s="221" t="s">
        <v>141</v>
      </c>
      <c r="L209" s="45"/>
      <c r="M209" s="226" t="s">
        <v>1</v>
      </c>
      <c r="N209" s="227" t="s">
        <v>38</v>
      </c>
      <c r="O209" s="92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142</v>
      </c>
      <c r="AT209" s="230" t="s">
        <v>137</v>
      </c>
      <c r="AU209" s="230" t="s">
        <v>83</v>
      </c>
      <c r="AY209" s="18" t="s">
        <v>133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81</v>
      </c>
      <c r="BK209" s="231">
        <f>ROUND(I209*H209,2)</f>
        <v>0</v>
      </c>
      <c r="BL209" s="18" t="s">
        <v>142</v>
      </c>
      <c r="BM209" s="230" t="s">
        <v>251</v>
      </c>
    </row>
    <row r="210" s="13" customFormat="1">
      <c r="A210" s="13"/>
      <c r="B210" s="232"/>
      <c r="C210" s="233"/>
      <c r="D210" s="234" t="s">
        <v>145</v>
      </c>
      <c r="E210" s="235" t="s">
        <v>1</v>
      </c>
      <c r="F210" s="236" t="s">
        <v>252</v>
      </c>
      <c r="G210" s="233"/>
      <c r="H210" s="237">
        <v>133.46000000000001</v>
      </c>
      <c r="I210" s="238"/>
      <c r="J210" s="233"/>
      <c r="K210" s="233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145</v>
      </c>
      <c r="AU210" s="243" t="s">
        <v>83</v>
      </c>
      <c r="AV210" s="13" t="s">
        <v>83</v>
      </c>
      <c r="AW210" s="13" t="s">
        <v>30</v>
      </c>
      <c r="AX210" s="13" t="s">
        <v>73</v>
      </c>
      <c r="AY210" s="243" t="s">
        <v>133</v>
      </c>
    </row>
    <row r="211" s="14" customFormat="1">
      <c r="A211" s="14"/>
      <c r="B211" s="244"/>
      <c r="C211" s="245"/>
      <c r="D211" s="234" t="s">
        <v>145</v>
      </c>
      <c r="E211" s="246" t="s">
        <v>1</v>
      </c>
      <c r="F211" s="247" t="s">
        <v>147</v>
      </c>
      <c r="G211" s="245"/>
      <c r="H211" s="248">
        <v>133.46000000000001</v>
      </c>
      <c r="I211" s="249"/>
      <c r="J211" s="245"/>
      <c r="K211" s="245"/>
      <c r="L211" s="250"/>
      <c r="M211" s="251"/>
      <c r="N211" s="252"/>
      <c r="O211" s="252"/>
      <c r="P211" s="252"/>
      <c r="Q211" s="252"/>
      <c r="R211" s="252"/>
      <c r="S211" s="252"/>
      <c r="T211" s="25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4" t="s">
        <v>145</v>
      </c>
      <c r="AU211" s="254" t="s">
        <v>83</v>
      </c>
      <c r="AV211" s="14" t="s">
        <v>143</v>
      </c>
      <c r="AW211" s="14" t="s">
        <v>30</v>
      </c>
      <c r="AX211" s="14" t="s">
        <v>81</v>
      </c>
      <c r="AY211" s="254" t="s">
        <v>133</v>
      </c>
    </row>
    <row r="212" s="2" customFormat="1" ht="44.25" customHeight="1">
      <c r="A212" s="39"/>
      <c r="B212" s="40"/>
      <c r="C212" s="219" t="s">
        <v>7</v>
      </c>
      <c r="D212" s="219" t="s">
        <v>137</v>
      </c>
      <c r="E212" s="220" t="s">
        <v>253</v>
      </c>
      <c r="F212" s="221" t="s">
        <v>254</v>
      </c>
      <c r="G212" s="222" t="s">
        <v>246</v>
      </c>
      <c r="H212" s="223">
        <v>13.346</v>
      </c>
      <c r="I212" s="224"/>
      <c r="J212" s="225">
        <f>ROUND(I212*H212,2)</f>
        <v>0</v>
      </c>
      <c r="K212" s="221" t="s">
        <v>141</v>
      </c>
      <c r="L212" s="45"/>
      <c r="M212" s="226" t="s">
        <v>1</v>
      </c>
      <c r="N212" s="227" t="s">
        <v>38</v>
      </c>
      <c r="O212" s="92"/>
      <c r="P212" s="228">
        <f>O212*H212</f>
        <v>0</v>
      </c>
      <c r="Q212" s="228">
        <v>0</v>
      </c>
      <c r="R212" s="228">
        <f>Q212*H212</f>
        <v>0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142</v>
      </c>
      <c r="AT212" s="230" t="s">
        <v>137</v>
      </c>
      <c r="AU212" s="230" t="s">
        <v>83</v>
      </c>
      <c r="AY212" s="18" t="s">
        <v>133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81</v>
      </c>
      <c r="BK212" s="231">
        <f>ROUND(I212*H212,2)</f>
        <v>0</v>
      </c>
      <c r="BL212" s="18" t="s">
        <v>142</v>
      </c>
      <c r="BM212" s="230" t="s">
        <v>255</v>
      </c>
    </row>
    <row r="213" s="12" customFormat="1" ht="22.8" customHeight="1">
      <c r="A213" s="12"/>
      <c r="B213" s="203"/>
      <c r="C213" s="204"/>
      <c r="D213" s="205" t="s">
        <v>72</v>
      </c>
      <c r="E213" s="217" t="s">
        <v>256</v>
      </c>
      <c r="F213" s="217" t="s">
        <v>257</v>
      </c>
      <c r="G213" s="204"/>
      <c r="H213" s="204"/>
      <c r="I213" s="207"/>
      <c r="J213" s="218">
        <f>BK213</f>
        <v>0</v>
      </c>
      <c r="K213" s="204"/>
      <c r="L213" s="209"/>
      <c r="M213" s="210"/>
      <c r="N213" s="211"/>
      <c r="O213" s="211"/>
      <c r="P213" s="212">
        <f>P214</f>
        <v>0</v>
      </c>
      <c r="Q213" s="211"/>
      <c r="R213" s="212">
        <f>R214</f>
        <v>0</v>
      </c>
      <c r="S213" s="211"/>
      <c r="T213" s="213">
        <f>T214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4" t="s">
        <v>81</v>
      </c>
      <c r="AT213" s="215" t="s">
        <v>72</v>
      </c>
      <c r="AU213" s="215" t="s">
        <v>81</v>
      </c>
      <c r="AY213" s="214" t="s">
        <v>133</v>
      </c>
      <c r="BK213" s="216">
        <f>BK214</f>
        <v>0</v>
      </c>
    </row>
    <row r="214" s="2" customFormat="1" ht="55.5" customHeight="1">
      <c r="A214" s="39"/>
      <c r="B214" s="40"/>
      <c r="C214" s="219" t="s">
        <v>258</v>
      </c>
      <c r="D214" s="219" t="s">
        <v>137</v>
      </c>
      <c r="E214" s="220" t="s">
        <v>259</v>
      </c>
      <c r="F214" s="221" t="s">
        <v>260</v>
      </c>
      <c r="G214" s="222" t="s">
        <v>246</v>
      </c>
      <c r="H214" s="223">
        <v>2.0699999999999998</v>
      </c>
      <c r="I214" s="224"/>
      <c r="J214" s="225">
        <f>ROUND(I214*H214,2)</f>
        <v>0</v>
      </c>
      <c r="K214" s="221" t="s">
        <v>141</v>
      </c>
      <c r="L214" s="45"/>
      <c r="M214" s="226" t="s">
        <v>1</v>
      </c>
      <c r="N214" s="227" t="s">
        <v>38</v>
      </c>
      <c r="O214" s="92"/>
      <c r="P214" s="228">
        <f>O214*H214</f>
        <v>0</v>
      </c>
      <c r="Q214" s="228">
        <v>0</v>
      </c>
      <c r="R214" s="228">
        <f>Q214*H214</f>
        <v>0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142</v>
      </c>
      <c r="AT214" s="230" t="s">
        <v>137</v>
      </c>
      <c r="AU214" s="230" t="s">
        <v>83</v>
      </c>
      <c r="AY214" s="18" t="s">
        <v>133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81</v>
      </c>
      <c r="BK214" s="231">
        <f>ROUND(I214*H214,2)</f>
        <v>0</v>
      </c>
      <c r="BL214" s="18" t="s">
        <v>142</v>
      </c>
      <c r="BM214" s="230" t="s">
        <v>261</v>
      </c>
    </row>
    <row r="215" s="12" customFormat="1" ht="25.92" customHeight="1">
      <c r="A215" s="12"/>
      <c r="B215" s="203"/>
      <c r="C215" s="204"/>
      <c r="D215" s="205" t="s">
        <v>72</v>
      </c>
      <c r="E215" s="206" t="s">
        <v>262</v>
      </c>
      <c r="F215" s="206" t="s">
        <v>263</v>
      </c>
      <c r="G215" s="204"/>
      <c r="H215" s="204"/>
      <c r="I215" s="207"/>
      <c r="J215" s="208">
        <f>BK215</f>
        <v>0</v>
      </c>
      <c r="K215" s="204"/>
      <c r="L215" s="209"/>
      <c r="M215" s="210"/>
      <c r="N215" s="211"/>
      <c r="O215" s="211"/>
      <c r="P215" s="212">
        <f>P216+P227+P233+P291+P304+P308</f>
        <v>0</v>
      </c>
      <c r="Q215" s="211"/>
      <c r="R215" s="212">
        <f>R216+R227+R233+R291+R304+R308</f>
        <v>0.64711785799999999</v>
      </c>
      <c r="S215" s="211"/>
      <c r="T215" s="213">
        <f>T216+T227+T233+T291+T304+T308</f>
        <v>10.12928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4" t="s">
        <v>83</v>
      </c>
      <c r="AT215" s="215" t="s">
        <v>72</v>
      </c>
      <c r="AU215" s="215" t="s">
        <v>73</v>
      </c>
      <c r="AY215" s="214" t="s">
        <v>133</v>
      </c>
      <c r="BK215" s="216">
        <f>BK216+BK227+BK233+BK291+BK304+BK308</f>
        <v>0</v>
      </c>
    </row>
    <row r="216" s="12" customFormat="1" ht="22.8" customHeight="1">
      <c r="A216" s="12"/>
      <c r="B216" s="203"/>
      <c r="C216" s="204"/>
      <c r="D216" s="205" t="s">
        <v>72</v>
      </c>
      <c r="E216" s="217" t="s">
        <v>264</v>
      </c>
      <c r="F216" s="217" t="s">
        <v>265</v>
      </c>
      <c r="G216" s="204"/>
      <c r="H216" s="204"/>
      <c r="I216" s="207"/>
      <c r="J216" s="218">
        <f>BK216</f>
        <v>0</v>
      </c>
      <c r="K216" s="204"/>
      <c r="L216" s="209"/>
      <c r="M216" s="210"/>
      <c r="N216" s="211"/>
      <c r="O216" s="211"/>
      <c r="P216" s="212">
        <f>SUM(P217:P226)</f>
        <v>0</v>
      </c>
      <c r="Q216" s="211"/>
      <c r="R216" s="212">
        <f>SUM(R217:R226)</f>
        <v>0.078538572000000001</v>
      </c>
      <c r="S216" s="211"/>
      <c r="T216" s="213">
        <f>SUM(T217:T226)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14" t="s">
        <v>83</v>
      </c>
      <c r="AT216" s="215" t="s">
        <v>72</v>
      </c>
      <c r="AU216" s="215" t="s">
        <v>81</v>
      </c>
      <c r="AY216" s="214" t="s">
        <v>133</v>
      </c>
      <c r="BK216" s="216">
        <f>SUM(BK217:BK226)</f>
        <v>0</v>
      </c>
    </row>
    <row r="217" s="2" customFormat="1" ht="44.25" customHeight="1">
      <c r="A217" s="39"/>
      <c r="B217" s="40"/>
      <c r="C217" s="219" t="s">
        <v>266</v>
      </c>
      <c r="D217" s="219" t="s">
        <v>137</v>
      </c>
      <c r="E217" s="220" t="s">
        <v>267</v>
      </c>
      <c r="F217" s="221" t="s">
        <v>268</v>
      </c>
      <c r="G217" s="222" t="s">
        <v>140</v>
      </c>
      <c r="H217" s="223">
        <v>408</v>
      </c>
      <c r="I217" s="224"/>
      <c r="J217" s="225">
        <f>ROUND(I217*H217,2)</f>
        <v>0</v>
      </c>
      <c r="K217" s="221" t="s">
        <v>141</v>
      </c>
      <c r="L217" s="45"/>
      <c r="M217" s="226" t="s">
        <v>1</v>
      </c>
      <c r="N217" s="227" t="s">
        <v>38</v>
      </c>
      <c r="O217" s="92"/>
      <c r="P217" s="228">
        <f>O217*H217</f>
        <v>0</v>
      </c>
      <c r="Q217" s="228">
        <v>1.3996500000000001E-05</v>
      </c>
      <c r="R217" s="228">
        <f>Q217*H217</f>
        <v>0.0057105720000000006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148</v>
      </c>
      <c r="AT217" s="230" t="s">
        <v>137</v>
      </c>
      <c r="AU217" s="230" t="s">
        <v>83</v>
      </c>
      <c r="AY217" s="18" t="s">
        <v>133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81</v>
      </c>
      <c r="BK217" s="231">
        <f>ROUND(I217*H217,2)</f>
        <v>0</v>
      </c>
      <c r="BL217" s="18" t="s">
        <v>148</v>
      </c>
      <c r="BM217" s="230" t="s">
        <v>269</v>
      </c>
    </row>
    <row r="218" s="13" customFormat="1">
      <c r="A218" s="13"/>
      <c r="B218" s="232"/>
      <c r="C218" s="233"/>
      <c r="D218" s="234" t="s">
        <v>145</v>
      </c>
      <c r="E218" s="235" t="s">
        <v>1</v>
      </c>
      <c r="F218" s="236" t="s">
        <v>175</v>
      </c>
      <c r="G218" s="233"/>
      <c r="H218" s="237">
        <v>372</v>
      </c>
      <c r="I218" s="238"/>
      <c r="J218" s="233"/>
      <c r="K218" s="233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145</v>
      </c>
      <c r="AU218" s="243" t="s">
        <v>83</v>
      </c>
      <c r="AV218" s="13" t="s">
        <v>83</v>
      </c>
      <c r="AW218" s="13" t="s">
        <v>30</v>
      </c>
      <c r="AX218" s="13" t="s">
        <v>73</v>
      </c>
      <c r="AY218" s="243" t="s">
        <v>133</v>
      </c>
    </row>
    <row r="219" s="14" customFormat="1">
      <c r="A219" s="14"/>
      <c r="B219" s="244"/>
      <c r="C219" s="245"/>
      <c r="D219" s="234" t="s">
        <v>145</v>
      </c>
      <c r="E219" s="246" t="s">
        <v>1</v>
      </c>
      <c r="F219" s="247" t="s">
        <v>147</v>
      </c>
      <c r="G219" s="245"/>
      <c r="H219" s="248">
        <v>372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145</v>
      </c>
      <c r="AU219" s="254" t="s">
        <v>83</v>
      </c>
      <c r="AV219" s="14" t="s">
        <v>143</v>
      </c>
      <c r="AW219" s="14" t="s">
        <v>30</v>
      </c>
      <c r="AX219" s="14" t="s">
        <v>73</v>
      </c>
      <c r="AY219" s="254" t="s">
        <v>133</v>
      </c>
    </row>
    <row r="220" s="13" customFormat="1">
      <c r="A220" s="13"/>
      <c r="B220" s="232"/>
      <c r="C220" s="233"/>
      <c r="D220" s="234" t="s">
        <v>145</v>
      </c>
      <c r="E220" s="235" t="s">
        <v>1</v>
      </c>
      <c r="F220" s="236" t="s">
        <v>176</v>
      </c>
      <c r="G220" s="233"/>
      <c r="H220" s="237">
        <v>36</v>
      </c>
      <c r="I220" s="238"/>
      <c r="J220" s="233"/>
      <c r="K220" s="233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145</v>
      </c>
      <c r="AU220" s="243" t="s">
        <v>83</v>
      </c>
      <c r="AV220" s="13" t="s">
        <v>83</v>
      </c>
      <c r="AW220" s="13" t="s">
        <v>30</v>
      </c>
      <c r="AX220" s="13" t="s">
        <v>73</v>
      </c>
      <c r="AY220" s="243" t="s">
        <v>133</v>
      </c>
    </row>
    <row r="221" s="14" customFormat="1">
      <c r="A221" s="14"/>
      <c r="B221" s="244"/>
      <c r="C221" s="245"/>
      <c r="D221" s="234" t="s">
        <v>145</v>
      </c>
      <c r="E221" s="246" t="s">
        <v>1</v>
      </c>
      <c r="F221" s="247" t="s">
        <v>147</v>
      </c>
      <c r="G221" s="245"/>
      <c r="H221" s="248">
        <v>36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4" t="s">
        <v>145</v>
      </c>
      <c r="AU221" s="254" t="s">
        <v>83</v>
      </c>
      <c r="AV221" s="14" t="s">
        <v>143</v>
      </c>
      <c r="AW221" s="14" t="s">
        <v>30</v>
      </c>
      <c r="AX221" s="14" t="s">
        <v>73</v>
      </c>
      <c r="AY221" s="254" t="s">
        <v>133</v>
      </c>
    </row>
    <row r="222" s="15" customFormat="1">
      <c r="A222" s="15"/>
      <c r="B222" s="255"/>
      <c r="C222" s="256"/>
      <c r="D222" s="234" t="s">
        <v>145</v>
      </c>
      <c r="E222" s="257" t="s">
        <v>1</v>
      </c>
      <c r="F222" s="258" t="s">
        <v>177</v>
      </c>
      <c r="G222" s="256"/>
      <c r="H222" s="259">
        <v>408</v>
      </c>
      <c r="I222" s="260"/>
      <c r="J222" s="256"/>
      <c r="K222" s="256"/>
      <c r="L222" s="261"/>
      <c r="M222" s="262"/>
      <c r="N222" s="263"/>
      <c r="O222" s="263"/>
      <c r="P222" s="263"/>
      <c r="Q222" s="263"/>
      <c r="R222" s="263"/>
      <c r="S222" s="263"/>
      <c r="T222" s="264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5" t="s">
        <v>145</v>
      </c>
      <c r="AU222" s="265" t="s">
        <v>83</v>
      </c>
      <c r="AV222" s="15" t="s">
        <v>142</v>
      </c>
      <c r="AW222" s="15" t="s">
        <v>30</v>
      </c>
      <c r="AX222" s="15" t="s">
        <v>81</v>
      </c>
      <c r="AY222" s="265" t="s">
        <v>133</v>
      </c>
    </row>
    <row r="223" s="2" customFormat="1" ht="24.15" customHeight="1">
      <c r="A223" s="39"/>
      <c r="B223" s="40"/>
      <c r="C223" s="276" t="s">
        <v>270</v>
      </c>
      <c r="D223" s="276" t="s">
        <v>271</v>
      </c>
      <c r="E223" s="277" t="s">
        <v>272</v>
      </c>
      <c r="F223" s="278" t="s">
        <v>273</v>
      </c>
      <c r="G223" s="279" t="s">
        <v>140</v>
      </c>
      <c r="H223" s="280">
        <v>428.39999999999998</v>
      </c>
      <c r="I223" s="281"/>
      <c r="J223" s="282">
        <f>ROUND(I223*H223,2)</f>
        <v>0</v>
      </c>
      <c r="K223" s="278" t="s">
        <v>1</v>
      </c>
      <c r="L223" s="283"/>
      <c r="M223" s="284" t="s">
        <v>1</v>
      </c>
      <c r="N223" s="285" t="s">
        <v>38</v>
      </c>
      <c r="O223" s="92"/>
      <c r="P223" s="228">
        <f>O223*H223</f>
        <v>0</v>
      </c>
      <c r="Q223" s="228">
        <v>0.00017000000000000001</v>
      </c>
      <c r="R223" s="228">
        <f>Q223*H223</f>
        <v>0.072828000000000004</v>
      </c>
      <c r="S223" s="228">
        <v>0</v>
      </c>
      <c r="T223" s="22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0" t="s">
        <v>274</v>
      </c>
      <c r="AT223" s="230" t="s">
        <v>271</v>
      </c>
      <c r="AU223" s="230" t="s">
        <v>83</v>
      </c>
      <c r="AY223" s="18" t="s">
        <v>133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8" t="s">
        <v>81</v>
      </c>
      <c r="BK223" s="231">
        <f>ROUND(I223*H223,2)</f>
        <v>0</v>
      </c>
      <c r="BL223" s="18" t="s">
        <v>148</v>
      </c>
      <c r="BM223" s="230" t="s">
        <v>275</v>
      </c>
    </row>
    <row r="224" s="13" customFormat="1">
      <c r="A224" s="13"/>
      <c r="B224" s="232"/>
      <c r="C224" s="233"/>
      <c r="D224" s="234" t="s">
        <v>145</v>
      </c>
      <c r="E224" s="235" t="s">
        <v>1</v>
      </c>
      <c r="F224" s="236" t="s">
        <v>276</v>
      </c>
      <c r="G224" s="233"/>
      <c r="H224" s="237">
        <v>428.39999999999998</v>
      </c>
      <c r="I224" s="238"/>
      <c r="J224" s="233"/>
      <c r="K224" s="233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145</v>
      </c>
      <c r="AU224" s="243" t="s">
        <v>83</v>
      </c>
      <c r="AV224" s="13" t="s">
        <v>83</v>
      </c>
      <c r="AW224" s="13" t="s">
        <v>30</v>
      </c>
      <c r="AX224" s="13" t="s">
        <v>81</v>
      </c>
      <c r="AY224" s="243" t="s">
        <v>133</v>
      </c>
    </row>
    <row r="225" s="2" customFormat="1" ht="44.25" customHeight="1">
      <c r="A225" s="39"/>
      <c r="B225" s="40"/>
      <c r="C225" s="219" t="s">
        <v>277</v>
      </c>
      <c r="D225" s="219" t="s">
        <v>137</v>
      </c>
      <c r="E225" s="220" t="s">
        <v>278</v>
      </c>
      <c r="F225" s="221" t="s">
        <v>279</v>
      </c>
      <c r="G225" s="222" t="s">
        <v>246</v>
      </c>
      <c r="H225" s="223">
        <v>0.076999999999999999</v>
      </c>
      <c r="I225" s="224"/>
      <c r="J225" s="225">
        <f>ROUND(I225*H225,2)</f>
        <v>0</v>
      </c>
      <c r="K225" s="221" t="s">
        <v>141</v>
      </c>
      <c r="L225" s="45"/>
      <c r="M225" s="226" t="s">
        <v>1</v>
      </c>
      <c r="N225" s="227" t="s">
        <v>38</v>
      </c>
      <c r="O225" s="92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148</v>
      </c>
      <c r="AT225" s="230" t="s">
        <v>137</v>
      </c>
      <c r="AU225" s="230" t="s">
        <v>83</v>
      </c>
      <c r="AY225" s="18" t="s">
        <v>133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81</v>
      </c>
      <c r="BK225" s="231">
        <f>ROUND(I225*H225,2)</f>
        <v>0</v>
      </c>
      <c r="BL225" s="18" t="s">
        <v>148</v>
      </c>
      <c r="BM225" s="230" t="s">
        <v>280</v>
      </c>
    </row>
    <row r="226" s="2" customFormat="1" ht="49.05" customHeight="1">
      <c r="A226" s="39"/>
      <c r="B226" s="40"/>
      <c r="C226" s="219" t="s">
        <v>281</v>
      </c>
      <c r="D226" s="219" t="s">
        <v>137</v>
      </c>
      <c r="E226" s="220" t="s">
        <v>282</v>
      </c>
      <c r="F226" s="221" t="s">
        <v>283</v>
      </c>
      <c r="G226" s="222" t="s">
        <v>246</v>
      </c>
      <c r="H226" s="223">
        <v>0.076999999999999999</v>
      </c>
      <c r="I226" s="224"/>
      <c r="J226" s="225">
        <f>ROUND(I226*H226,2)</f>
        <v>0</v>
      </c>
      <c r="K226" s="221" t="s">
        <v>141</v>
      </c>
      <c r="L226" s="45"/>
      <c r="M226" s="226" t="s">
        <v>1</v>
      </c>
      <c r="N226" s="227" t="s">
        <v>38</v>
      </c>
      <c r="O226" s="92"/>
      <c r="P226" s="228">
        <f>O226*H226</f>
        <v>0</v>
      </c>
      <c r="Q226" s="228">
        <v>0</v>
      </c>
      <c r="R226" s="228">
        <f>Q226*H226</f>
        <v>0</v>
      </c>
      <c r="S226" s="228">
        <v>0</v>
      </c>
      <c r="T226" s="22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0" t="s">
        <v>148</v>
      </c>
      <c r="AT226" s="230" t="s">
        <v>137</v>
      </c>
      <c r="AU226" s="230" t="s">
        <v>83</v>
      </c>
      <c r="AY226" s="18" t="s">
        <v>133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8" t="s">
        <v>81</v>
      </c>
      <c r="BK226" s="231">
        <f>ROUND(I226*H226,2)</f>
        <v>0</v>
      </c>
      <c r="BL226" s="18" t="s">
        <v>148</v>
      </c>
      <c r="BM226" s="230" t="s">
        <v>284</v>
      </c>
    </row>
    <row r="227" s="12" customFormat="1" ht="22.8" customHeight="1">
      <c r="A227" s="12"/>
      <c r="B227" s="203"/>
      <c r="C227" s="204"/>
      <c r="D227" s="205" t="s">
        <v>72</v>
      </c>
      <c r="E227" s="217" t="s">
        <v>285</v>
      </c>
      <c r="F227" s="217" t="s">
        <v>286</v>
      </c>
      <c r="G227" s="204"/>
      <c r="H227" s="204"/>
      <c r="I227" s="207"/>
      <c r="J227" s="218">
        <f>BK227</f>
        <v>0</v>
      </c>
      <c r="K227" s="204"/>
      <c r="L227" s="209"/>
      <c r="M227" s="210"/>
      <c r="N227" s="211"/>
      <c r="O227" s="211"/>
      <c r="P227" s="212">
        <f>SUM(P228:P232)</f>
        <v>0</v>
      </c>
      <c r="Q227" s="211"/>
      <c r="R227" s="212">
        <f>SUM(R228:R232)</f>
        <v>0.079559999999999992</v>
      </c>
      <c r="S227" s="211"/>
      <c r="T227" s="213">
        <f>SUM(T228:T232)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14" t="s">
        <v>83</v>
      </c>
      <c r="AT227" s="215" t="s">
        <v>72</v>
      </c>
      <c r="AU227" s="215" t="s">
        <v>81</v>
      </c>
      <c r="AY227" s="214" t="s">
        <v>133</v>
      </c>
      <c r="BK227" s="216">
        <f>SUM(BK228:BK232)</f>
        <v>0</v>
      </c>
    </row>
    <row r="228" s="2" customFormat="1" ht="16.5" customHeight="1">
      <c r="A228" s="39"/>
      <c r="B228" s="40"/>
      <c r="C228" s="219" t="s">
        <v>287</v>
      </c>
      <c r="D228" s="219" t="s">
        <v>137</v>
      </c>
      <c r="E228" s="220" t="s">
        <v>288</v>
      </c>
      <c r="F228" s="221" t="s">
        <v>289</v>
      </c>
      <c r="G228" s="222" t="s">
        <v>193</v>
      </c>
      <c r="H228" s="223">
        <v>3</v>
      </c>
      <c r="I228" s="224"/>
      <c r="J228" s="225">
        <f>ROUND(I228*H228,2)</f>
        <v>0</v>
      </c>
      <c r="K228" s="221" t="s">
        <v>141</v>
      </c>
      <c r="L228" s="45"/>
      <c r="M228" s="226" t="s">
        <v>1</v>
      </c>
      <c r="N228" s="227" t="s">
        <v>38</v>
      </c>
      <c r="O228" s="92"/>
      <c r="P228" s="228">
        <f>O228*H228</f>
        <v>0</v>
      </c>
      <c r="Q228" s="228">
        <v>0.026519999999999998</v>
      </c>
      <c r="R228" s="228">
        <f>Q228*H228</f>
        <v>0.079559999999999992</v>
      </c>
      <c r="S228" s="228">
        <v>0</v>
      </c>
      <c r="T228" s="22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0" t="s">
        <v>148</v>
      </c>
      <c r="AT228" s="230" t="s">
        <v>137</v>
      </c>
      <c r="AU228" s="230" t="s">
        <v>83</v>
      </c>
      <c r="AY228" s="18" t="s">
        <v>133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8" t="s">
        <v>81</v>
      </c>
      <c r="BK228" s="231">
        <f>ROUND(I228*H228,2)</f>
        <v>0</v>
      </c>
      <c r="BL228" s="18" t="s">
        <v>148</v>
      </c>
      <c r="BM228" s="230" t="s">
        <v>290</v>
      </c>
    </row>
    <row r="229" s="13" customFormat="1">
      <c r="A229" s="13"/>
      <c r="B229" s="232"/>
      <c r="C229" s="233"/>
      <c r="D229" s="234" t="s">
        <v>145</v>
      </c>
      <c r="E229" s="235" t="s">
        <v>1</v>
      </c>
      <c r="F229" s="236" t="s">
        <v>291</v>
      </c>
      <c r="G229" s="233"/>
      <c r="H229" s="237">
        <v>3</v>
      </c>
      <c r="I229" s="238"/>
      <c r="J229" s="233"/>
      <c r="K229" s="233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145</v>
      </c>
      <c r="AU229" s="243" t="s">
        <v>83</v>
      </c>
      <c r="AV229" s="13" t="s">
        <v>83</v>
      </c>
      <c r="AW229" s="13" t="s">
        <v>30</v>
      </c>
      <c r="AX229" s="13" t="s">
        <v>73</v>
      </c>
      <c r="AY229" s="243" t="s">
        <v>133</v>
      </c>
    </row>
    <row r="230" s="14" customFormat="1">
      <c r="A230" s="14"/>
      <c r="B230" s="244"/>
      <c r="C230" s="245"/>
      <c r="D230" s="234" t="s">
        <v>145</v>
      </c>
      <c r="E230" s="246" t="s">
        <v>1</v>
      </c>
      <c r="F230" s="247" t="s">
        <v>147</v>
      </c>
      <c r="G230" s="245"/>
      <c r="H230" s="248">
        <v>3</v>
      </c>
      <c r="I230" s="249"/>
      <c r="J230" s="245"/>
      <c r="K230" s="245"/>
      <c r="L230" s="250"/>
      <c r="M230" s="251"/>
      <c r="N230" s="252"/>
      <c r="O230" s="252"/>
      <c r="P230" s="252"/>
      <c r="Q230" s="252"/>
      <c r="R230" s="252"/>
      <c r="S230" s="252"/>
      <c r="T230" s="25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4" t="s">
        <v>145</v>
      </c>
      <c r="AU230" s="254" t="s">
        <v>83</v>
      </c>
      <c r="AV230" s="14" t="s">
        <v>143</v>
      </c>
      <c r="AW230" s="14" t="s">
        <v>30</v>
      </c>
      <c r="AX230" s="14" t="s">
        <v>81</v>
      </c>
      <c r="AY230" s="254" t="s">
        <v>133</v>
      </c>
    </row>
    <row r="231" s="2" customFormat="1" ht="44.25" customHeight="1">
      <c r="A231" s="39"/>
      <c r="B231" s="40"/>
      <c r="C231" s="219" t="s">
        <v>292</v>
      </c>
      <c r="D231" s="219" t="s">
        <v>137</v>
      </c>
      <c r="E231" s="220" t="s">
        <v>293</v>
      </c>
      <c r="F231" s="221" t="s">
        <v>294</v>
      </c>
      <c r="G231" s="222" t="s">
        <v>246</v>
      </c>
      <c r="H231" s="223">
        <v>0.080000000000000002</v>
      </c>
      <c r="I231" s="224"/>
      <c r="J231" s="225">
        <f>ROUND(I231*H231,2)</f>
        <v>0</v>
      </c>
      <c r="K231" s="221" t="s">
        <v>141</v>
      </c>
      <c r="L231" s="45"/>
      <c r="M231" s="226" t="s">
        <v>1</v>
      </c>
      <c r="N231" s="227" t="s">
        <v>38</v>
      </c>
      <c r="O231" s="92"/>
      <c r="P231" s="228">
        <f>O231*H231</f>
        <v>0</v>
      </c>
      <c r="Q231" s="228">
        <v>0</v>
      </c>
      <c r="R231" s="228">
        <f>Q231*H231</f>
        <v>0</v>
      </c>
      <c r="S231" s="228">
        <v>0</v>
      </c>
      <c r="T231" s="22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0" t="s">
        <v>148</v>
      </c>
      <c r="AT231" s="230" t="s">
        <v>137</v>
      </c>
      <c r="AU231" s="230" t="s">
        <v>83</v>
      </c>
      <c r="AY231" s="18" t="s">
        <v>133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8" t="s">
        <v>81</v>
      </c>
      <c r="BK231" s="231">
        <f>ROUND(I231*H231,2)</f>
        <v>0</v>
      </c>
      <c r="BL231" s="18" t="s">
        <v>148</v>
      </c>
      <c r="BM231" s="230" t="s">
        <v>295</v>
      </c>
    </row>
    <row r="232" s="2" customFormat="1" ht="49.05" customHeight="1">
      <c r="A232" s="39"/>
      <c r="B232" s="40"/>
      <c r="C232" s="219" t="s">
        <v>296</v>
      </c>
      <c r="D232" s="219" t="s">
        <v>137</v>
      </c>
      <c r="E232" s="220" t="s">
        <v>297</v>
      </c>
      <c r="F232" s="221" t="s">
        <v>298</v>
      </c>
      <c r="G232" s="222" t="s">
        <v>246</v>
      </c>
      <c r="H232" s="223">
        <v>0.080000000000000002</v>
      </c>
      <c r="I232" s="224"/>
      <c r="J232" s="225">
        <f>ROUND(I232*H232,2)</f>
        <v>0</v>
      </c>
      <c r="K232" s="221" t="s">
        <v>141</v>
      </c>
      <c r="L232" s="45"/>
      <c r="M232" s="226" t="s">
        <v>1</v>
      </c>
      <c r="N232" s="227" t="s">
        <v>38</v>
      </c>
      <c r="O232" s="92"/>
      <c r="P232" s="228">
        <f>O232*H232</f>
        <v>0</v>
      </c>
      <c r="Q232" s="228">
        <v>0</v>
      </c>
      <c r="R232" s="228">
        <f>Q232*H232</f>
        <v>0</v>
      </c>
      <c r="S232" s="228">
        <v>0</v>
      </c>
      <c r="T232" s="22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0" t="s">
        <v>148</v>
      </c>
      <c r="AT232" s="230" t="s">
        <v>137</v>
      </c>
      <c r="AU232" s="230" t="s">
        <v>83</v>
      </c>
      <c r="AY232" s="18" t="s">
        <v>133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8" t="s">
        <v>81</v>
      </c>
      <c r="BK232" s="231">
        <f>ROUND(I232*H232,2)</f>
        <v>0</v>
      </c>
      <c r="BL232" s="18" t="s">
        <v>148</v>
      </c>
      <c r="BM232" s="230" t="s">
        <v>299</v>
      </c>
    </row>
    <row r="233" s="12" customFormat="1" ht="22.8" customHeight="1">
      <c r="A233" s="12"/>
      <c r="B233" s="203"/>
      <c r="C233" s="204"/>
      <c r="D233" s="205" t="s">
        <v>72</v>
      </c>
      <c r="E233" s="217" t="s">
        <v>300</v>
      </c>
      <c r="F233" s="217" t="s">
        <v>301</v>
      </c>
      <c r="G233" s="204"/>
      <c r="H233" s="204"/>
      <c r="I233" s="207"/>
      <c r="J233" s="218">
        <f>BK233</f>
        <v>0</v>
      </c>
      <c r="K233" s="204"/>
      <c r="L233" s="209"/>
      <c r="M233" s="210"/>
      <c r="N233" s="211"/>
      <c r="O233" s="211"/>
      <c r="P233" s="212">
        <f>SUM(P234:P290)</f>
        <v>0</v>
      </c>
      <c r="Q233" s="211"/>
      <c r="R233" s="212">
        <f>SUM(R234:R290)</f>
        <v>0.48147608600000003</v>
      </c>
      <c r="S233" s="211"/>
      <c r="T233" s="213">
        <f>SUM(T234:T290)</f>
        <v>0.2407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14" t="s">
        <v>83</v>
      </c>
      <c r="AT233" s="215" t="s">
        <v>72</v>
      </c>
      <c r="AU233" s="215" t="s">
        <v>81</v>
      </c>
      <c r="AY233" s="214" t="s">
        <v>133</v>
      </c>
      <c r="BK233" s="216">
        <f>SUM(BK234:BK290)</f>
        <v>0</v>
      </c>
    </row>
    <row r="234" s="2" customFormat="1" ht="24.15" customHeight="1">
      <c r="A234" s="39"/>
      <c r="B234" s="40"/>
      <c r="C234" s="219" t="s">
        <v>229</v>
      </c>
      <c r="D234" s="219" t="s">
        <v>137</v>
      </c>
      <c r="E234" s="220" t="s">
        <v>302</v>
      </c>
      <c r="F234" s="221" t="s">
        <v>303</v>
      </c>
      <c r="G234" s="222" t="s">
        <v>304</v>
      </c>
      <c r="H234" s="223">
        <v>7</v>
      </c>
      <c r="I234" s="224"/>
      <c r="J234" s="225">
        <f>ROUND(I234*H234,2)</f>
        <v>0</v>
      </c>
      <c r="K234" s="221" t="s">
        <v>1</v>
      </c>
      <c r="L234" s="45"/>
      <c r="M234" s="226" t="s">
        <v>1</v>
      </c>
      <c r="N234" s="227" t="s">
        <v>38</v>
      </c>
      <c r="O234" s="92"/>
      <c r="P234" s="228">
        <f>O234*H234</f>
        <v>0</v>
      </c>
      <c r="Q234" s="228">
        <v>0</v>
      </c>
      <c r="R234" s="228">
        <f>Q234*H234</f>
        <v>0</v>
      </c>
      <c r="S234" s="228">
        <v>0</v>
      </c>
      <c r="T234" s="22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0" t="s">
        <v>148</v>
      </c>
      <c r="AT234" s="230" t="s">
        <v>137</v>
      </c>
      <c r="AU234" s="230" t="s">
        <v>83</v>
      </c>
      <c r="AY234" s="18" t="s">
        <v>133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8" t="s">
        <v>81</v>
      </c>
      <c r="BK234" s="231">
        <f>ROUND(I234*H234,2)</f>
        <v>0</v>
      </c>
      <c r="BL234" s="18" t="s">
        <v>148</v>
      </c>
      <c r="BM234" s="230" t="s">
        <v>305</v>
      </c>
    </row>
    <row r="235" s="13" customFormat="1">
      <c r="A235" s="13"/>
      <c r="B235" s="232"/>
      <c r="C235" s="233"/>
      <c r="D235" s="234" t="s">
        <v>145</v>
      </c>
      <c r="E235" s="235" t="s">
        <v>1</v>
      </c>
      <c r="F235" s="236" t="s">
        <v>306</v>
      </c>
      <c r="G235" s="233"/>
      <c r="H235" s="237">
        <v>7</v>
      </c>
      <c r="I235" s="238"/>
      <c r="J235" s="233"/>
      <c r="K235" s="233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145</v>
      </c>
      <c r="AU235" s="243" t="s">
        <v>83</v>
      </c>
      <c r="AV235" s="13" t="s">
        <v>83</v>
      </c>
      <c r="AW235" s="13" t="s">
        <v>30</v>
      </c>
      <c r="AX235" s="13" t="s">
        <v>73</v>
      </c>
      <c r="AY235" s="243" t="s">
        <v>133</v>
      </c>
    </row>
    <row r="236" s="14" customFormat="1">
      <c r="A236" s="14"/>
      <c r="B236" s="244"/>
      <c r="C236" s="245"/>
      <c r="D236" s="234" t="s">
        <v>145</v>
      </c>
      <c r="E236" s="246" t="s">
        <v>1</v>
      </c>
      <c r="F236" s="247" t="s">
        <v>147</v>
      </c>
      <c r="G236" s="245"/>
      <c r="H236" s="248">
        <v>7</v>
      </c>
      <c r="I236" s="249"/>
      <c r="J236" s="245"/>
      <c r="K236" s="245"/>
      <c r="L236" s="250"/>
      <c r="M236" s="251"/>
      <c r="N236" s="252"/>
      <c r="O236" s="252"/>
      <c r="P236" s="252"/>
      <c r="Q236" s="252"/>
      <c r="R236" s="252"/>
      <c r="S236" s="252"/>
      <c r="T236" s="25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4" t="s">
        <v>145</v>
      </c>
      <c r="AU236" s="254" t="s">
        <v>83</v>
      </c>
      <c r="AV236" s="14" t="s">
        <v>143</v>
      </c>
      <c r="AW236" s="14" t="s">
        <v>30</v>
      </c>
      <c r="AX236" s="14" t="s">
        <v>81</v>
      </c>
      <c r="AY236" s="254" t="s">
        <v>133</v>
      </c>
    </row>
    <row r="237" s="2" customFormat="1" ht="24.15" customHeight="1">
      <c r="A237" s="39"/>
      <c r="B237" s="40"/>
      <c r="C237" s="219" t="s">
        <v>307</v>
      </c>
      <c r="D237" s="219" t="s">
        <v>137</v>
      </c>
      <c r="E237" s="220" t="s">
        <v>308</v>
      </c>
      <c r="F237" s="221" t="s">
        <v>309</v>
      </c>
      <c r="G237" s="222" t="s">
        <v>304</v>
      </c>
      <c r="H237" s="223">
        <v>2</v>
      </c>
      <c r="I237" s="224"/>
      <c r="J237" s="225">
        <f>ROUND(I237*H237,2)</f>
        <v>0</v>
      </c>
      <c r="K237" s="221" t="s">
        <v>1</v>
      </c>
      <c r="L237" s="45"/>
      <c r="M237" s="226" t="s">
        <v>1</v>
      </c>
      <c r="N237" s="227" t="s">
        <v>38</v>
      </c>
      <c r="O237" s="92"/>
      <c r="P237" s="228">
        <f>O237*H237</f>
        <v>0</v>
      </c>
      <c r="Q237" s="228">
        <v>0</v>
      </c>
      <c r="R237" s="228">
        <f>Q237*H237</f>
        <v>0</v>
      </c>
      <c r="S237" s="228">
        <v>0</v>
      </c>
      <c r="T237" s="22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0" t="s">
        <v>148</v>
      </c>
      <c r="AT237" s="230" t="s">
        <v>137</v>
      </c>
      <c r="AU237" s="230" t="s">
        <v>83</v>
      </c>
      <c r="AY237" s="18" t="s">
        <v>133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8" t="s">
        <v>81</v>
      </c>
      <c r="BK237" s="231">
        <f>ROUND(I237*H237,2)</f>
        <v>0</v>
      </c>
      <c r="BL237" s="18" t="s">
        <v>148</v>
      </c>
      <c r="BM237" s="230" t="s">
        <v>310</v>
      </c>
    </row>
    <row r="238" s="13" customFormat="1">
      <c r="A238" s="13"/>
      <c r="B238" s="232"/>
      <c r="C238" s="233"/>
      <c r="D238" s="234" t="s">
        <v>145</v>
      </c>
      <c r="E238" s="235" t="s">
        <v>1</v>
      </c>
      <c r="F238" s="236" t="s">
        <v>311</v>
      </c>
      <c r="G238" s="233"/>
      <c r="H238" s="237">
        <v>2</v>
      </c>
      <c r="I238" s="238"/>
      <c r="J238" s="233"/>
      <c r="K238" s="233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145</v>
      </c>
      <c r="AU238" s="243" t="s">
        <v>83</v>
      </c>
      <c r="AV238" s="13" t="s">
        <v>83</v>
      </c>
      <c r="AW238" s="13" t="s">
        <v>30</v>
      </c>
      <c r="AX238" s="13" t="s">
        <v>73</v>
      </c>
      <c r="AY238" s="243" t="s">
        <v>133</v>
      </c>
    </row>
    <row r="239" s="14" customFormat="1">
      <c r="A239" s="14"/>
      <c r="B239" s="244"/>
      <c r="C239" s="245"/>
      <c r="D239" s="234" t="s">
        <v>145</v>
      </c>
      <c r="E239" s="246" t="s">
        <v>1</v>
      </c>
      <c r="F239" s="247" t="s">
        <v>147</v>
      </c>
      <c r="G239" s="245"/>
      <c r="H239" s="248">
        <v>2</v>
      </c>
      <c r="I239" s="249"/>
      <c r="J239" s="245"/>
      <c r="K239" s="245"/>
      <c r="L239" s="250"/>
      <c r="M239" s="251"/>
      <c r="N239" s="252"/>
      <c r="O239" s="252"/>
      <c r="P239" s="252"/>
      <c r="Q239" s="252"/>
      <c r="R239" s="252"/>
      <c r="S239" s="252"/>
      <c r="T239" s="25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4" t="s">
        <v>145</v>
      </c>
      <c r="AU239" s="254" t="s">
        <v>83</v>
      </c>
      <c r="AV239" s="14" t="s">
        <v>143</v>
      </c>
      <c r="AW239" s="14" t="s">
        <v>30</v>
      </c>
      <c r="AX239" s="14" t="s">
        <v>81</v>
      </c>
      <c r="AY239" s="254" t="s">
        <v>133</v>
      </c>
    </row>
    <row r="240" s="2" customFormat="1" ht="21.75" customHeight="1">
      <c r="A240" s="39"/>
      <c r="B240" s="40"/>
      <c r="C240" s="219" t="s">
        <v>274</v>
      </c>
      <c r="D240" s="219" t="s">
        <v>137</v>
      </c>
      <c r="E240" s="220" t="s">
        <v>312</v>
      </c>
      <c r="F240" s="221" t="s">
        <v>313</v>
      </c>
      <c r="G240" s="222" t="s">
        <v>304</v>
      </c>
      <c r="H240" s="223">
        <v>3</v>
      </c>
      <c r="I240" s="224"/>
      <c r="J240" s="225">
        <f>ROUND(I240*H240,2)</f>
        <v>0</v>
      </c>
      <c r="K240" s="221" t="s">
        <v>1</v>
      </c>
      <c r="L240" s="45"/>
      <c r="M240" s="226" t="s">
        <v>1</v>
      </c>
      <c r="N240" s="227" t="s">
        <v>38</v>
      </c>
      <c r="O240" s="92"/>
      <c r="P240" s="228">
        <f>O240*H240</f>
        <v>0</v>
      </c>
      <c r="Q240" s="228">
        <v>0</v>
      </c>
      <c r="R240" s="228">
        <f>Q240*H240</f>
        <v>0</v>
      </c>
      <c r="S240" s="228">
        <v>0</v>
      </c>
      <c r="T240" s="22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0" t="s">
        <v>148</v>
      </c>
      <c r="AT240" s="230" t="s">
        <v>137</v>
      </c>
      <c r="AU240" s="230" t="s">
        <v>83</v>
      </c>
      <c r="AY240" s="18" t="s">
        <v>133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8" t="s">
        <v>81</v>
      </c>
      <c r="BK240" s="231">
        <f>ROUND(I240*H240,2)</f>
        <v>0</v>
      </c>
      <c r="BL240" s="18" t="s">
        <v>148</v>
      </c>
      <c r="BM240" s="230" t="s">
        <v>314</v>
      </c>
    </row>
    <row r="241" s="13" customFormat="1">
      <c r="A241" s="13"/>
      <c r="B241" s="232"/>
      <c r="C241" s="233"/>
      <c r="D241" s="234" t="s">
        <v>145</v>
      </c>
      <c r="E241" s="235" t="s">
        <v>1</v>
      </c>
      <c r="F241" s="236" t="s">
        <v>315</v>
      </c>
      <c r="G241" s="233"/>
      <c r="H241" s="237">
        <v>3</v>
      </c>
      <c r="I241" s="238"/>
      <c r="J241" s="233"/>
      <c r="K241" s="233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145</v>
      </c>
      <c r="AU241" s="243" t="s">
        <v>83</v>
      </c>
      <c r="AV241" s="13" t="s">
        <v>83</v>
      </c>
      <c r="AW241" s="13" t="s">
        <v>30</v>
      </c>
      <c r="AX241" s="13" t="s">
        <v>73</v>
      </c>
      <c r="AY241" s="243" t="s">
        <v>133</v>
      </c>
    </row>
    <row r="242" s="14" customFormat="1">
      <c r="A242" s="14"/>
      <c r="B242" s="244"/>
      <c r="C242" s="245"/>
      <c r="D242" s="234" t="s">
        <v>145</v>
      </c>
      <c r="E242" s="246" t="s">
        <v>1</v>
      </c>
      <c r="F242" s="247" t="s">
        <v>147</v>
      </c>
      <c r="G242" s="245"/>
      <c r="H242" s="248">
        <v>3</v>
      </c>
      <c r="I242" s="249"/>
      <c r="J242" s="245"/>
      <c r="K242" s="245"/>
      <c r="L242" s="250"/>
      <c r="M242" s="251"/>
      <c r="N242" s="252"/>
      <c r="O242" s="252"/>
      <c r="P242" s="252"/>
      <c r="Q242" s="252"/>
      <c r="R242" s="252"/>
      <c r="S242" s="252"/>
      <c r="T242" s="25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4" t="s">
        <v>145</v>
      </c>
      <c r="AU242" s="254" t="s">
        <v>83</v>
      </c>
      <c r="AV242" s="14" t="s">
        <v>143</v>
      </c>
      <c r="AW242" s="14" t="s">
        <v>30</v>
      </c>
      <c r="AX242" s="14" t="s">
        <v>81</v>
      </c>
      <c r="AY242" s="254" t="s">
        <v>133</v>
      </c>
    </row>
    <row r="243" s="2" customFormat="1" ht="16.5" customHeight="1">
      <c r="A243" s="39"/>
      <c r="B243" s="40"/>
      <c r="C243" s="219" t="s">
        <v>316</v>
      </c>
      <c r="D243" s="219" t="s">
        <v>137</v>
      </c>
      <c r="E243" s="220" t="s">
        <v>317</v>
      </c>
      <c r="F243" s="221" t="s">
        <v>318</v>
      </c>
      <c r="G243" s="222" t="s">
        <v>304</v>
      </c>
      <c r="H243" s="223">
        <v>4</v>
      </c>
      <c r="I243" s="224"/>
      <c r="J243" s="225">
        <f>ROUND(I243*H243,2)</f>
        <v>0</v>
      </c>
      <c r="K243" s="221" t="s">
        <v>1</v>
      </c>
      <c r="L243" s="45"/>
      <c r="M243" s="226" t="s">
        <v>1</v>
      </c>
      <c r="N243" s="227" t="s">
        <v>38</v>
      </c>
      <c r="O243" s="92"/>
      <c r="P243" s="228">
        <f>O243*H243</f>
        <v>0</v>
      </c>
      <c r="Q243" s="228">
        <v>0</v>
      </c>
      <c r="R243" s="228">
        <f>Q243*H243</f>
        <v>0</v>
      </c>
      <c r="S243" s="228">
        <v>0</v>
      </c>
      <c r="T243" s="22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0" t="s">
        <v>148</v>
      </c>
      <c r="AT243" s="230" t="s">
        <v>137</v>
      </c>
      <c r="AU243" s="230" t="s">
        <v>83</v>
      </c>
      <c r="AY243" s="18" t="s">
        <v>133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8" t="s">
        <v>81</v>
      </c>
      <c r="BK243" s="231">
        <f>ROUND(I243*H243,2)</f>
        <v>0</v>
      </c>
      <c r="BL243" s="18" t="s">
        <v>148</v>
      </c>
      <c r="BM243" s="230" t="s">
        <v>319</v>
      </c>
    </row>
    <row r="244" s="13" customFormat="1">
      <c r="A244" s="13"/>
      <c r="B244" s="232"/>
      <c r="C244" s="233"/>
      <c r="D244" s="234" t="s">
        <v>145</v>
      </c>
      <c r="E244" s="235" t="s">
        <v>1</v>
      </c>
      <c r="F244" s="236" t="s">
        <v>320</v>
      </c>
      <c r="G244" s="233"/>
      <c r="H244" s="237">
        <v>4</v>
      </c>
      <c r="I244" s="238"/>
      <c r="J244" s="233"/>
      <c r="K244" s="233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145</v>
      </c>
      <c r="AU244" s="243" t="s">
        <v>83</v>
      </c>
      <c r="AV244" s="13" t="s">
        <v>83</v>
      </c>
      <c r="AW244" s="13" t="s">
        <v>30</v>
      </c>
      <c r="AX244" s="13" t="s">
        <v>73</v>
      </c>
      <c r="AY244" s="243" t="s">
        <v>133</v>
      </c>
    </row>
    <row r="245" s="14" customFormat="1">
      <c r="A245" s="14"/>
      <c r="B245" s="244"/>
      <c r="C245" s="245"/>
      <c r="D245" s="234" t="s">
        <v>145</v>
      </c>
      <c r="E245" s="246" t="s">
        <v>1</v>
      </c>
      <c r="F245" s="247" t="s">
        <v>147</v>
      </c>
      <c r="G245" s="245"/>
      <c r="H245" s="248">
        <v>4</v>
      </c>
      <c r="I245" s="249"/>
      <c r="J245" s="245"/>
      <c r="K245" s="245"/>
      <c r="L245" s="250"/>
      <c r="M245" s="251"/>
      <c r="N245" s="252"/>
      <c r="O245" s="252"/>
      <c r="P245" s="252"/>
      <c r="Q245" s="252"/>
      <c r="R245" s="252"/>
      <c r="S245" s="252"/>
      <c r="T245" s="25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4" t="s">
        <v>145</v>
      </c>
      <c r="AU245" s="254" t="s">
        <v>83</v>
      </c>
      <c r="AV245" s="14" t="s">
        <v>143</v>
      </c>
      <c r="AW245" s="14" t="s">
        <v>30</v>
      </c>
      <c r="AX245" s="14" t="s">
        <v>81</v>
      </c>
      <c r="AY245" s="254" t="s">
        <v>133</v>
      </c>
    </row>
    <row r="246" s="2" customFormat="1" ht="24.15" customHeight="1">
      <c r="A246" s="39"/>
      <c r="B246" s="40"/>
      <c r="C246" s="219" t="s">
        <v>321</v>
      </c>
      <c r="D246" s="219" t="s">
        <v>137</v>
      </c>
      <c r="E246" s="220" t="s">
        <v>322</v>
      </c>
      <c r="F246" s="221" t="s">
        <v>323</v>
      </c>
      <c r="G246" s="222" t="s">
        <v>324</v>
      </c>
      <c r="H246" s="223">
        <v>43</v>
      </c>
      <c r="I246" s="224"/>
      <c r="J246" s="225">
        <f>ROUND(I246*H246,2)</f>
        <v>0</v>
      </c>
      <c r="K246" s="221" t="s">
        <v>141</v>
      </c>
      <c r="L246" s="45"/>
      <c r="M246" s="226" t="s">
        <v>1</v>
      </c>
      <c r="N246" s="227" t="s">
        <v>38</v>
      </c>
      <c r="O246" s="92"/>
      <c r="P246" s="228">
        <f>O246*H246</f>
        <v>0</v>
      </c>
      <c r="Q246" s="228">
        <v>0</v>
      </c>
      <c r="R246" s="228">
        <f>Q246*H246</f>
        <v>0</v>
      </c>
      <c r="S246" s="228">
        <v>0.00191</v>
      </c>
      <c r="T246" s="229">
        <f>S246*H246</f>
        <v>0.082129999999999995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148</v>
      </c>
      <c r="AT246" s="230" t="s">
        <v>137</v>
      </c>
      <c r="AU246" s="230" t="s">
        <v>83</v>
      </c>
      <c r="AY246" s="18" t="s">
        <v>133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81</v>
      </c>
      <c r="BK246" s="231">
        <f>ROUND(I246*H246,2)</f>
        <v>0</v>
      </c>
      <c r="BL246" s="18" t="s">
        <v>148</v>
      </c>
      <c r="BM246" s="230" t="s">
        <v>325</v>
      </c>
    </row>
    <row r="247" s="13" customFormat="1">
      <c r="A247" s="13"/>
      <c r="B247" s="232"/>
      <c r="C247" s="233"/>
      <c r="D247" s="234" t="s">
        <v>145</v>
      </c>
      <c r="E247" s="235" t="s">
        <v>1</v>
      </c>
      <c r="F247" s="236" t="s">
        <v>326</v>
      </c>
      <c r="G247" s="233"/>
      <c r="H247" s="237">
        <v>43</v>
      </c>
      <c r="I247" s="238"/>
      <c r="J247" s="233"/>
      <c r="K247" s="233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145</v>
      </c>
      <c r="AU247" s="243" t="s">
        <v>83</v>
      </c>
      <c r="AV247" s="13" t="s">
        <v>83</v>
      </c>
      <c r="AW247" s="13" t="s">
        <v>30</v>
      </c>
      <c r="AX247" s="13" t="s">
        <v>73</v>
      </c>
      <c r="AY247" s="243" t="s">
        <v>133</v>
      </c>
    </row>
    <row r="248" s="14" customFormat="1">
      <c r="A248" s="14"/>
      <c r="B248" s="244"/>
      <c r="C248" s="245"/>
      <c r="D248" s="234" t="s">
        <v>145</v>
      </c>
      <c r="E248" s="246" t="s">
        <v>1</v>
      </c>
      <c r="F248" s="247" t="s">
        <v>147</v>
      </c>
      <c r="G248" s="245"/>
      <c r="H248" s="248">
        <v>43</v>
      </c>
      <c r="I248" s="249"/>
      <c r="J248" s="245"/>
      <c r="K248" s="245"/>
      <c r="L248" s="250"/>
      <c r="M248" s="251"/>
      <c r="N248" s="252"/>
      <c r="O248" s="252"/>
      <c r="P248" s="252"/>
      <c r="Q248" s="252"/>
      <c r="R248" s="252"/>
      <c r="S248" s="252"/>
      <c r="T248" s="25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4" t="s">
        <v>145</v>
      </c>
      <c r="AU248" s="254" t="s">
        <v>83</v>
      </c>
      <c r="AV248" s="14" t="s">
        <v>143</v>
      </c>
      <c r="AW248" s="14" t="s">
        <v>30</v>
      </c>
      <c r="AX248" s="14" t="s">
        <v>81</v>
      </c>
      <c r="AY248" s="254" t="s">
        <v>133</v>
      </c>
    </row>
    <row r="249" s="2" customFormat="1" ht="24.15" customHeight="1">
      <c r="A249" s="39"/>
      <c r="B249" s="40"/>
      <c r="C249" s="219" t="s">
        <v>327</v>
      </c>
      <c r="D249" s="219" t="s">
        <v>137</v>
      </c>
      <c r="E249" s="220" t="s">
        <v>328</v>
      </c>
      <c r="F249" s="221" t="s">
        <v>329</v>
      </c>
      <c r="G249" s="222" t="s">
        <v>324</v>
      </c>
      <c r="H249" s="223">
        <v>21</v>
      </c>
      <c r="I249" s="224"/>
      <c r="J249" s="225">
        <f>ROUND(I249*H249,2)</f>
        <v>0</v>
      </c>
      <c r="K249" s="221" t="s">
        <v>141</v>
      </c>
      <c r="L249" s="45"/>
      <c r="M249" s="226" t="s">
        <v>1</v>
      </c>
      <c r="N249" s="227" t="s">
        <v>38</v>
      </c>
      <c r="O249" s="92"/>
      <c r="P249" s="228">
        <f>O249*H249</f>
        <v>0</v>
      </c>
      <c r="Q249" s="228">
        <v>0</v>
      </c>
      <c r="R249" s="228">
        <f>Q249*H249</f>
        <v>0</v>
      </c>
      <c r="S249" s="228">
        <v>0.00167</v>
      </c>
      <c r="T249" s="229">
        <f>S249*H249</f>
        <v>0.035070000000000004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0" t="s">
        <v>148</v>
      </c>
      <c r="AT249" s="230" t="s">
        <v>137</v>
      </c>
      <c r="AU249" s="230" t="s">
        <v>83</v>
      </c>
      <c r="AY249" s="18" t="s">
        <v>133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8" t="s">
        <v>81</v>
      </c>
      <c r="BK249" s="231">
        <f>ROUND(I249*H249,2)</f>
        <v>0</v>
      </c>
      <c r="BL249" s="18" t="s">
        <v>148</v>
      </c>
      <c r="BM249" s="230" t="s">
        <v>330</v>
      </c>
    </row>
    <row r="250" s="13" customFormat="1">
      <c r="A250" s="13"/>
      <c r="B250" s="232"/>
      <c r="C250" s="233"/>
      <c r="D250" s="234" t="s">
        <v>145</v>
      </c>
      <c r="E250" s="235" t="s">
        <v>1</v>
      </c>
      <c r="F250" s="236" t="s">
        <v>7</v>
      </c>
      <c r="G250" s="233"/>
      <c r="H250" s="237">
        <v>21</v>
      </c>
      <c r="I250" s="238"/>
      <c r="J250" s="233"/>
      <c r="K250" s="233"/>
      <c r="L250" s="239"/>
      <c r="M250" s="240"/>
      <c r="N250" s="241"/>
      <c r="O250" s="241"/>
      <c r="P250" s="241"/>
      <c r="Q250" s="241"/>
      <c r="R250" s="241"/>
      <c r="S250" s="241"/>
      <c r="T250" s="24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3" t="s">
        <v>145</v>
      </c>
      <c r="AU250" s="243" t="s">
        <v>83</v>
      </c>
      <c r="AV250" s="13" t="s">
        <v>83</v>
      </c>
      <c r="AW250" s="13" t="s">
        <v>30</v>
      </c>
      <c r="AX250" s="13" t="s">
        <v>73</v>
      </c>
      <c r="AY250" s="243" t="s">
        <v>133</v>
      </c>
    </row>
    <row r="251" s="14" customFormat="1">
      <c r="A251" s="14"/>
      <c r="B251" s="244"/>
      <c r="C251" s="245"/>
      <c r="D251" s="234" t="s">
        <v>145</v>
      </c>
      <c r="E251" s="246" t="s">
        <v>1</v>
      </c>
      <c r="F251" s="247" t="s">
        <v>147</v>
      </c>
      <c r="G251" s="245"/>
      <c r="H251" s="248">
        <v>21</v>
      </c>
      <c r="I251" s="249"/>
      <c r="J251" s="245"/>
      <c r="K251" s="245"/>
      <c r="L251" s="250"/>
      <c r="M251" s="251"/>
      <c r="N251" s="252"/>
      <c r="O251" s="252"/>
      <c r="P251" s="252"/>
      <c r="Q251" s="252"/>
      <c r="R251" s="252"/>
      <c r="S251" s="252"/>
      <c r="T251" s="25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4" t="s">
        <v>145</v>
      </c>
      <c r="AU251" s="254" t="s">
        <v>83</v>
      </c>
      <c r="AV251" s="14" t="s">
        <v>143</v>
      </c>
      <c r="AW251" s="14" t="s">
        <v>30</v>
      </c>
      <c r="AX251" s="14" t="s">
        <v>81</v>
      </c>
      <c r="AY251" s="254" t="s">
        <v>133</v>
      </c>
    </row>
    <row r="252" s="2" customFormat="1" ht="21.75" customHeight="1">
      <c r="A252" s="39"/>
      <c r="B252" s="40"/>
      <c r="C252" s="219" t="s">
        <v>331</v>
      </c>
      <c r="D252" s="219" t="s">
        <v>137</v>
      </c>
      <c r="E252" s="220" t="s">
        <v>332</v>
      </c>
      <c r="F252" s="221" t="s">
        <v>333</v>
      </c>
      <c r="G252" s="222" t="s">
        <v>324</v>
      </c>
      <c r="H252" s="223">
        <v>16</v>
      </c>
      <c r="I252" s="224"/>
      <c r="J252" s="225">
        <f>ROUND(I252*H252,2)</f>
        <v>0</v>
      </c>
      <c r="K252" s="221" t="s">
        <v>141</v>
      </c>
      <c r="L252" s="45"/>
      <c r="M252" s="226" t="s">
        <v>1</v>
      </c>
      <c r="N252" s="227" t="s">
        <v>38</v>
      </c>
      <c r="O252" s="92"/>
      <c r="P252" s="228">
        <f>O252*H252</f>
        <v>0</v>
      </c>
      <c r="Q252" s="228">
        <v>0</v>
      </c>
      <c r="R252" s="228">
        <f>Q252*H252</f>
        <v>0</v>
      </c>
      <c r="S252" s="228">
        <v>0.00175</v>
      </c>
      <c r="T252" s="229">
        <f>S252*H252</f>
        <v>0.028000000000000001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0" t="s">
        <v>148</v>
      </c>
      <c r="AT252" s="230" t="s">
        <v>137</v>
      </c>
      <c r="AU252" s="230" t="s">
        <v>83</v>
      </c>
      <c r="AY252" s="18" t="s">
        <v>133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8" t="s">
        <v>81</v>
      </c>
      <c r="BK252" s="231">
        <f>ROUND(I252*H252,2)</f>
        <v>0</v>
      </c>
      <c r="BL252" s="18" t="s">
        <v>148</v>
      </c>
      <c r="BM252" s="230" t="s">
        <v>334</v>
      </c>
    </row>
    <row r="253" s="13" customFormat="1">
      <c r="A253" s="13"/>
      <c r="B253" s="232"/>
      <c r="C253" s="233"/>
      <c r="D253" s="234" t="s">
        <v>145</v>
      </c>
      <c r="E253" s="235" t="s">
        <v>1</v>
      </c>
      <c r="F253" s="236" t="s">
        <v>148</v>
      </c>
      <c r="G253" s="233"/>
      <c r="H253" s="237">
        <v>16</v>
      </c>
      <c r="I253" s="238"/>
      <c r="J253" s="233"/>
      <c r="K253" s="233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145</v>
      </c>
      <c r="AU253" s="243" t="s">
        <v>83</v>
      </c>
      <c r="AV253" s="13" t="s">
        <v>83</v>
      </c>
      <c r="AW253" s="13" t="s">
        <v>30</v>
      </c>
      <c r="AX253" s="13" t="s">
        <v>81</v>
      </c>
      <c r="AY253" s="243" t="s">
        <v>133</v>
      </c>
    </row>
    <row r="254" s="2" customFormat="1" ht="24.15" customHeight="1">
      <c r="A254" s="39"/>
      <c r="B254" s="40"/>
      <c r="C254" s="219" t="s">
        <v>335</v>
      </c>
      <c r="D254" s="219" t="s">
        <v>137</v>
      </c>
      <c r="E254" s="220" t="s">
        <v>336</v>
      </c>
      <c r="F254" s="221" t="s">
        <v>337</v>
      </c>
      <c r="G254" s="222" t="s">
        <v>324</v>
      </c>
      <c r="H254" s="223">
        <v>7</v>
      </c>
      <c r="I254" s="224"/>
      <c r="J254" s="225">
        <f>ROUND(I254*H254,2)</f>
        <v>0</v>
      </c>
      <c r="K254" s="221" t="s">
        <v>141</v>
      </c>
      <c r="L254" s="45"/>
      <c r="M254" s="226" t="s">
        <v>1</v>
      </c>
      <c r="N254" s="227" t="s">
        <v>38</v>
      </c>
      <c r="O254" s="92"/>
      <c r="P254" s="228">
        <f>O254*H254</f>
        <v>0</v>
      </c>
      <c r="Q254" s="228">
        <v>0</v>
      </c>
      <c r="R254" s="228">
        <f>Q254*H254</f>
        <v>0</v>
      </c>
      <c r="S254" s="228">
        <v>0.0025999999999999999</v>
      </c>
      <c r="T254" s="229">
        <f>S254*H254</f>
        <v>0.018200000000000001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0" t="s">
        <v>148</v>
      </c>
      <c r="AT254" s="230" t="s">
        <v>137</v>
      </c>
      <c r="AU254" s="230" t="s">
        <v>83</v>
      </c>
      <c r="AY254" s="18" t="s">
        <v>133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8" t="s">
        <v>81</v>
      </c>
      <c r="BK254" s="231">
        <f>ROUND(I254*H254,2)</f>
        <v>0</v>
      </c>
      <c r="BL254" s="18" t="s">
        <v>148</v>
      </c>
      <c r="BM254" s="230" t="s">
        <v>338</v>
      </c>
    </row>
    <row r="255" s="13" customFormat="1">
      <c r="A255" s="13"/>
      <c r="B255" s="232"/>
      <c r="C255" s="233"/>
      <c r="D255" s="234" t="s">
        <v>145</v>
      </c>
      <c r="E255" s="235" t="s">
        <v>1</v>
      </c>
      <c r="F255" s="236" t="s">
        <v>339</v>
      </c>
      <c r="G255" s="233"/>
      <c r="H255" s="237">
        <v>7</v>
      </c>
      <c r="I255" s="238"/>
      <c r="J255" s="233"/>
      <c r="K255" s="233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145</v>
      </c>
      <c r="AU255" s="243" t="s">
        <v>83</v>
      </c>
      <c r="AV255" s="13" t="s">
        <v>83</v>
      </c>
      <c r="AW255" s="13" t="s">
        <v>30</v>
      </c>
      <c r="AX255" s="13" t="s">
        <v>73</v>
      </c>
      <c r="AY255" s="243" t="s">
        <v>133</v>
      </c>
    </row>
    <row r="256" s="14" customFormat="1">
      <c r="A256" s="14"/>
      <c r="B256" s="244"/>
      <c r="C256" s="245"/>
      <c r="D256" s="234" t="s">
        <v>145</v>
      </c>
      <c r="E256" s="246" t="s">
        <v>1</v>
      </c>
      <c r="F256" s="247" t="s">
        <v>147</v>
      </c>
      <c r="G256" s="245"/>
      <c r="H256" s="248">
        <v>7</v>
      </c>
      <c r="I256" s="249"/>
      <c r="J256" s="245"/>
      <c r="K256" s="245"/>
      <c r="L256" s="250"/>
      <c r="M256" s="251"/>
      <c r="N256" s="252"/>
      <c r="O256" s="252"/>
      <c r="P256" s="252"/>
      <c r="Q256" s="252"/>
      <c r="R256" s="252"/>
      <c r="S256" s="252"/>
      <c r="T256" s="25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4" t="s">
        <v>145</v>
      </c>
      <c r="AU256" s="254" t="s">
        <v>83</v>
      </c>
      <c r="AV256" s="14" t="s">
        <v>143</v>
      </c>
      <c r="AW256" s="14" t="s">
        <v>30</v>
      </c>
      <c r="AX256" s="14" t="s">
        <v>81</v>
      </c>
      <c r="AY256" s="254" t="s">
        <v>133</v>
      </c>
    </row>
    <row r="257" s="2" customFormat="1" ht="24.15" customHeight="1">
      <c r="A257" s="39"/>
      <c r="B257" s="40"/>
      <c r="C257" s="219" t="s">
        <v>340</v>
      </c>
      <c r="D257" s="219" t="s">
        <v>137</v>
      </c>
      <c r="E257" s="220" t="s">
        <v>341</v>
      </c>
      <c r="F257" s="221" t="s">
        <v>342</v>
      </c>
      <c r="G257" s="222" t="s">
        <v>324</v>
      </c>
      <c r="H257" s="223">
        <v>7</v>
      </c>
      <c r="I257" s="224"/>
      <c r="J257" s="225">
        <f>ROUND(I257*H257,2)</f>
        <v>0</v>
      </c>
      <c r="K257" s="221" t="s">
        <v>141</v>
      </c>
      <c r="L257" s="45"/>
      <c r="M257" s="226" t="s">
        <v>1</v>
      </c>
      <c r="N257" s="227" t="s">
        <v>38</v>
      </c>
      <c r="O257" s="92"/>
      <c r="P257" s="228">
        <f>O257*H257</f>
        <v>0</v>
      </c>
      <c r="Q257" s="228">
        <v>0</v>
      </c>
      <c r="R257" s="228">
        <f>Q257*H257</f>
        <v>0</v>
      </c>
      <c r="S257" s="228">
        <v>0.0025999999999999999</v>
      </c>
      <c r="T257" s="229">
        <f>S257*H257</f>
        <v>0.018200000000000001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0" t="s">
        <v>148</v>
      </c>
      <c r="AT257" s="230" t="s">
        <v>137</v>
      </c>
      <c r="AU257" s="230" t="s">
        <v>83</v>
      </c>
      <c r="AY257" s="18" t="s">
        <v>133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8" t="s">
        <v>81</v>
      </c>
      <c r="BK257" s="231">
        <f>ROUND(I257*H257,2)</f>
        <v>0</v>
      </c>
      <c r="BL257" s="18" t="s">
        <v>148</v>
      </c>
      <c r="BM257" s="230" t="s">
        <v>343</v>
      </c>
    </row>
    <row r="258" s="13" customFormat="1">
      <c r="A258" s="13"/>
      <c r="B258" s="232"/>
      <c r="C258" s="233"/>
      <c r="D258" s="234" t="s">
        <v>145</v>
      </c>
      <c r="E258" s="235" t="s">
        <v>1</v>
      </c>
      <c r="F258" s="236" t="s">
        <v>339</v>
      </c>
      <c r="G258" s="233"/>
      <c r="H258" s="237">
        <v>7</v>
      </c>
      <c r="I258" s="238"/>
      <c r="J258" s="233"/>
      <c r="K258" s="233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145</v>
      </c>
      <c r="AU258" s="243" t="s">
        <v>83</v>
      </c>
      <c r="AV258" s="13" t="s">
        <v>83</v>
      </c>
      <c r="AW258" s="13" t="s">
        <v>30</v>
      </c>
      <c r="AX258" s="13" t="s">
        <v>73</v>
      </c>
      <c r="AY258" s="243" t="s">
        <v>133</v>
      </c>
    </row>
    <row r="259" s="14" customFormat="1">
      <c r="A259" s="14"/>
      <c r="B259" s="244"/>
      <c r="C259" s="245"/>
      <c r="D259" s="234" t="s">
        <v>145</v>
      </c>
      <c r="E259" s="246" t="s">
        <v>1</v>
      </c>
      <c r="F259" s="247" t="s">
        <v>147</v>
      </c>
      <c r="G259" s="245"/>
      <c r="H259" s="248">
        <v>7</v>
      </c>
      <c r="I259" s="249"/>
      <c r="J259" s="245"/>
      <c r="K259" s="245"/>
      <c r="L259" s="250"/>
      <c r="M259" s="251"/>
      <c r="N259" s="252"/>
      <c r="O259" s="252"/>
      <c r="P259" s="252"/>
      <c r="Q259" s="252"/>
      <c r="R259" s="252"/>
      <c r="S259" s="252"/>
      <c r="T259" s="25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4" t="s">
        <v>145</v>
      </c>
      <c r="AU259" s="254" t="s">
        <v>83</v>
      </c>
      <c r="AV259" s="14" t="s">
        <v>143</v>
      </c>
      <c r="AW259" s="14" t="s">
        <v>30</v>
      </c>
      <c r="AX259" s="14" t="s">
        <v>81</v>
      </c>
      <c r="AY259" s="254" t="s">
        <v>133</v>
      </c>
    </row>
    <row r="260" s="2" customFormat="1" ht="16.5" customHeight="1">
      <c r="A260" s="39"/>
      <c r="B260" s="40"/>
      <c r="C260" s="219" t="s">
        <v>344</v>
      </c>
      <c r="D260" s="219" t="s">
        <v>137</v>
      </c>
      <c r="E260" s="220" t="s">
        <v>345</v>
      </c>
      <c r="F260" s="221" t="s">
        <v>346</v>
      </c>
      <c r="G260" s="222" t="s">
        <v>324</v>
      </c>
      <c r="H260" s="223">
        <v>8</v>
      </c>
      <c r="I260" s="224"/>
      <c r="J260" s="225">
        <f>ROUND(I260*H260,2)</f>
        <v>0</v>
      </c>
      <c r="K260" s="221" t="s">
        <v>141</v>
      </c>
      <c r="L260" s="45"/>
      <c r="M260" s="226" t="s">
        <v>1</v>
      </c>
      <c r="N260" s="227" t="s">
        <v>38</v>
      </c>
      <c r="O260" s="92"/>
      <c r="P260" s="228">
        <f>O260*H260</f>
        <v>0</v>
      </c>
      <c r="Q260" s="228">
        <v>0</v>
      </c>
      <c r="R260" s="228">
        <f>Q260*H260</f>
        <v>0</v>
      </c>
      <c r="S260" s="228">
        <v>0.0039399999999999999</v>
      </c>
      <c r="T260" s="229">
        <f>S260*H260</f>
        <v>0.031519999999999999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0" t="s">
        <v>148</v>
      </c>
      <c r="AT260" s="230" t="s">
        <v>137</v>
      </c>
      <c r="AU260" s="230" t="s">
        <v>83</v>
      </c>
      <c r="AY260" s="18" t="s">
        <v>133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8" t="s">
        <v>81</v>
      </c>
      <c r="BK260" s="231">
        <f>ROUND(I260*H260,2)</f>
        <v>0</v>
      </c>
      <c r="BL260" s="18" t="s">
        <v>148</v>
      </c>
      <c r="BM260" s="230" t="s">
        <v>347</v>
      </c>
    </row>
    <row r="261" s="13" customFormat="1">
      <c r="A261" s="13"/>
      <c r="B261" s="232"/>
      <c r="C261" s="233"/>
      <c r="D261" s="234" t="s">
        <v>145</v>
      </c>
      <c r="E261" s="235" t="s">
        <v>1</v>
      </c>
      <c r="F261" s="236" t="s">
        <v>348</v>
      </c>
      <c r="G261" s="233"/>
      <c r="H261" s="237">
        <v>8</v>
      </c>
      <c r="I261" s="238"/>
      <c r="J261" s="233"/>
      <c r="K261" s="233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145</v>
      </c>
      <c r="AU261" s="243" t="s">
        <v>83</v>
      </c>
      <c r="AV261" s="13" t="s">
        <v>83</v>
      </c>
      <c r="AW261" s="13" t="s">
        <v>30</v>
      </c>
      <c r="AX261" s="13" t="s">
        <v>73</v>
      </c>
      <c r="AY261" s="243" t="s">
        <v>133</v>
      </c>
    </row>
    <row r="262" s="14" customFormat="1">
      <c r="A262" s="14"/>
      <c r="B262" s="244"/>
      <c r="C262" s="245"/>
      <c r="D262" s="234" t="s">
        <v>145</v>
      </c>
      <c r="E262" s="246" t="s">
        <v>1</v>
      </c>
      <c r="F262" s="247" t="s">
        <v>147</v>
      </c>
      <c r="G262" s="245"/>
      <c r="H262" s="248">
        <v>8</v>
      </c>
      <c r="I262" s="249"/>
      <c r="J262" s="245"/>
      <c r="K262" s="245"/>
      <c r="L262" s="250"/>
      <c r="M262" s="251"/>
      <c r="N262" s="252"/>
      <c r="O262" s="252"/>
      <c r="P262" s="252"/>
      <c r="Q262" s="252"/>
      <c r="R262" s="252"/>
      <c r="S262" s="252"/>
      <c r="T262" s="253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4" t="s">
        <v>145</v>
      </c>
      <c r="AU262" s="254" t="s">
        <v>83</v>
      </c>
      <c r="AV262" s="14" t="s">
        <v>143</v>
      </c>
      <c r="AW262" s="14" t="s">
        <v>30</v>
      </c>
      <c r="AX262" s="14" t="s">
        <v>81</v>
      </c>
      <c r="AY262" s="254" t="s">
        <v>133</v>
      </c>
    </row>
    <row r="263" s="2" customFormat="1" ht="24.15" customHeight="1">
      <c r="A263" s="39"/>
      <c r="B263" s="40"/>
      <c r="C263" s="219" t="s">
        <v>349</v>
      </c>
      <c r="D263" s="219" t="s">
        <v>137</v>
      </c>
      <c r="E263" s="220" t="s">
        <v>350</v>
      </c>
      <c r="F263" s="221" t="s">
        <v>351</v>
      </c>
      <c r="G263" s="222" t="s">
        <v>324</v>
      </c>
      <c r="H263" s="223">
        <v>7</v>
      </c>
      <c r="I263" s="224"/>
      <c r="J263" s="225">
        <f>ROUND(I263*H263,2)</f>
        <v>0</v>
      </c>
      <c r="K263" s="221" t="s">
        <v>141</v>
      </c>
      <c r="L263" s="45"/>
      <c r="M263" s="226" t="s">
        <v>1</v>
      </c>
      <c r="N263" s="227" t="s">
        <v>38</v>
      </c>
      <c r="O263" s="92"/>
      <c r="P263" s="228">
        <f>O263*H263</f>
        <v>0</v>
      </c>
      <c r="Q263" s="228">
        <v>0</v>
      </c>
      <c r="R263" s="228">
        <f>Q263*H263</f>
        <v>0</v>
      </c>
      <c r="S263" s="228">
        <v>0.0039399999999999999</v>
      </c>
      <c r="T263" s="229">
        <f>S263*H263</f>
        <v>0.02758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0" t="s">
        <v>148</v>
      </c>
      <c r="AT263" s="230" t="s">
        <v>137</v>
      </c>
      <c r="AU263" s="230" t="s">
        <v>83</v>
      </c>
      <c r="AY263" s="18" t="s">
        <v>133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8" t="s">
        <v>81</v>
      </c>
      <c r="BK263" s="231">
        <f>ROUND(I263*H263,2)</f>
        <v>0</v>
      </c>
      <c r="BL263" s="18" t="s">
        <v>148</v>
      </c>
      <c r="BM263" s="230" t="s">
        <v>352</v>
      </c>
    </row>
    <row r="264" s="13" customFormat="1">
      <c r="A264" s="13"/>
      <c r="B264" s="232"/>
      <c r="C264" s="233"/>
      <c r="D264" s="234" t="s">
        <v>145</v>
      </c>
      <c r="E264" s="235" t="s">
        <v>1</v>
      </c>
      <c r="F264" s="236" t="s">
        <v>353</v>
      </c>
      <c r="G264" s="233"/>
      <c r="H264" s="237">
        <v>7</v>
      </c>
      <c r="I264" s="238"/>
      <c r="J264" s="233"/>
      <c r="K264" s="233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145</v>
      </c>
      <c r="AU264" s="243" t="s">
        <v>83</v>
      </c>
      <c r="AV264" s="13" t="s">
        <v>83</v>
      </c>
      <c r="AW264" s="13" t="s">
        <v>30</v>
      </c>
      <c r="AX264" s="13" t="s">
        <v>73</v>
      </c>
      <c r="AY264" s="243" t="s">
        <v>133</v>
      </c>
    </row>
    <row r="265" s="14" customFormat="1">
      <c r="A265" s="14"/>
      <c r="B265" s="244"/>
      <c r="C265" s="245"/>
      <c r="D265" s="234" t="s">
        <v>145</v>
      </c>
      <c r="E265" s="246" t="s">
        <v>1</v>
      </c>
      <c r="F265" s="247" t="s">
        <v>147</v>
      </c>
      <c r="G265" s="245"/>
      <c r="H265" s="248">
        <v>7</v>
      </c>
      <c r="I265" s="249"/>
      <c r="J265" s="245"/>
      <c r="K265" s="245"/>
      <c r="L265" s="250"/>
      <c r="M265" s="251"/>
      <c r="N265" s="252"/>
      <c r="O265" s="252"/>
      <c r="P265" s="252"/>
      <c r="Q265" s="252"/>
      <c r="R265" s="252"/>
      <c r="S265" s="252"/>
      <c r="T265" s="25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4" t="s">
        <v>145</v>
      </c>
      <c r="AU265" s="254" t="s">
        <v>83</v>
      </c>
      <c r="AV265" s="14" t="s">
        <v>143</v>
      </c>
      <c r="AW265" s="14" t="s">
        <v>30</v>
      </c>
      <c r="AX265" s="14" t="s">
        <v>81</v>
      </c>
      <c r="AY265" s="254" t="s">
        <v>133</v>
      </c>
    </row>
    <row r="266" s="2" customFormat="1" ht="37.8" customHeight="1">
      <c r="A266" s="39"/>
      <c r="B266" s="40"/>
      <c r="C266" s="219" t="s">
        <v>354</v>
      </c>
      <c r="D266" s="219" t="s">
        <v>137</v>
      </c>
      <c r="E266" s="220" t="s">
        <v>355</v>
      </c>
      <c r="F266" s="221" t="s">
        <v>356</v>
      </c>
      <c r="G266" s="222" t="s">
        <v>324</v>
      </c>
      <c r="H266" s="223">
        <v>43</v>
      </c>
      <c r="I266" s="224"/>
      <c r="J266" s="225">
        <f>ROUND(I266*H266,2)</f>
        <v>0</v>
      </c>
      <c r="K266" s="221" t="s">
        <v>141</v>
      </c>
      <c r="L266" s="45"/>
      <c r="M266" s="226" t="s">
        <v>1</v>
      </c>
      <c r="N266" s="227" t="s">
        <v>38</v>
      </c>
      <c r="O266" s="92"/>
      <c r="P266" s="228">
        <f>O266*H266</f>
        <v>0</v>
      </c>
      <c r="Q266" s="228">
        <v>0.0058419500000000003</v>
      </c>
      <c r="R266" s="228">
        <f>Q266*H266</f>
        <v>0.25120385000000001</v>
      </c>
      <c r="S266" s="228">
        <v>0</v>
      </c>
      <c r="T266" s="22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0" t="s">
        <v>148</v>
      </c>
      <c r="AT266" s="230" t="s">
        <v>137</v>
      </c>
      <c r="AU266" s="230" t="s">
        <v>83</v>
      </c>
      <c r="AY266" s="18" t="s">
        <v>133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8" t="s">
        <v>81</v>
      </c>
      <c r="BK266" s="231">
        <f>ROUND(I266*H266,2)</f>
        <v>0</v>
      </c>
      <c r="BL266" s="18" t="s">
        <v>148</v>
      </c>
      <c r="BM266" s="230" t="s">
        <v>357</v>
      </c>
    </row>
    <row r="267" s="13" customFormat="1">
      <c r="A267" s="13"/>
      <c r="B267" s="232"/>
      <c r="C267" s="233"/>
      <c r="D267" s="234" t="s">
        <v>145</v>
      </c>
      <c r="E267" s="235" t="s">
        <v>1</v>
      </c>
      <c r="F267" s="236" t="s">
        <v>326</v>
      </c>
      <c r="G267" s="233"/>
      <c r="H267" s="237">
        <v>43</v>
      </c>
      <c r="I267" s="238"/>
      <c r="J267" s="233"/>
      <c r="K267" s="233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145</v>
      </c>
      <c r="AU267" s="243" t="s">
        <v>83</v>
      </c>
      <c r="AV267" s="13" t="s">
        <v>83</v>
      </c>
      <c r="AW267" s="13" t="s">
        <v>30</v>
      </c>
      <c r="AX267" s="13" t="s">
        <v>73</v>
      </c>
      <c r="AY267" s="243" t="s">
        <v>133</v>
      </c>
    </row>
    <row r="268" s="14" customFormat="1">
      <c r="A268" s="14"/>
      <c r="B268" s="244"/>
      <c r="C268" s="245"/>
      <c r="D268" s="234" t="s">
        <v>145</v>
      </c>
      <c r="E268" s="246" t="s">
        <v>1</v>
      </c>
      <c r="F268" s="247" t="s">
        <v>147</v>
      </c>
      <c r="G268" s="245"/>
      <c r="H268" s="248">
        <v>43</v>
      </c>
      <c r="I268" s="249"/>
      <c r="J268" s="245"/>
      <c r="K268" s="245"/>
      <c r="L268" s="250"/>
      <c r="M268" s="251"/>
      <c r="N268" s="252"/>
      <c r="O268" s="252"/>
      <c r="P268" s="252"/>
      <c r="Q268" s="252"/>
      <c r="R268" s="252"/>
      <c r="S268" s="252"/>
      <c r="T268" s="25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4" t="s">
        <v>145</v>
      </c>
      <c r="AU268" s="254" t="s">
        <v>83</v>
      </c>
      <c r="AV268" s="14" t="s">
        <v>143</v>
      </c>
      <c r="AW268" s="14" t="s">
        <v>30</v>
      </c>
      <c r="AX268" s="14" t="s">
        <v>81</v>
      </c>
      <c r="AY268" s="254" t="s">
        <v>133</v>
      </c>
    </row>
    <row r="269" s="2" customFormat="1" ht="37.8" customHeight="1">
      <c r="A269" s="39"/>
      <c r="B269" s="40"/>
      <c r="C269" s="219" t="s">
        <v>358</v>
      </c>
      <c r="D269" s="219" t="s">
        <v>137</v>
      </c>
      <c r="E269" s="220" t="s">
        <v>359</v>
      </c>
      <c r="F269" s="221" t="s">
        <v>360</v>
      </c>
      <c r="G269" s="222" t="s">
        <v>324</v>
      </c>
      <c r="H269" s="223">
        <v>21</v>
      </c>
      <c r="I269" s="224"/>
      <c r="J269" s="225">
        <f>ROUND(I269*H269,2)</f>
        <v>0</v>
      </c>
      <c r="K269" s="221" t="s">
        <v>141</v>
      </c>
      <c r="L269" s="45"/>
      <c r="M269" s="226" t="s">
        <v>1</v>
      </c>
      <c r="N269" s="227" t="s">
        <v>38</v>
      </c>
      <c r="O269" s="92"/>
      <c r="P269" s="228">
        <f>O269*H269</f>
        <v>0</v>
      </c>
      <c r="Q269" s="228">
        <v>0.0035152159999999998</v>
      </c>
      <c r="R269" s="228">
        <f>Q269*H269</f>
        <v>0.073819535999999991</v>
      </c>
      <c r="S269" s="228">
        <v>0</v>
      </c>
      <c r="T269" s="22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0" t="s">
        <v>148</v>
      </c>
      <c r="AT269" s="230" t="s">
        <v>137</v>
      </c>
      <c r="AU269" s="230" t="s">
        <v>83</v>
      </c>
      <c r="AY269" s="18" t="s">
        <v>133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8" t="s">
        <v>81</v>
      </c>
      <c r="BK269" s="231">
        <f>ROUND(I269*H269,2)</f>
        <v>0</v>
      </c>
      <c r="BL269" s="18" t="s">
        <v>148</v>
      </c>
      <c r="BM269" s="230" t="s">
        <v>361</v>
      </c>
    </row>
    <row r="270" s="13" customFormat="1">
      <c r="A270" s="13"/>
      <c r="B270" s="232"/>
      <c r="C270" s="233"/>
      <c r="D270" s="234" t="s">
        <v>145</v>
      </c>
      <c r="E270" s="235" t="s">
        <v>1</v>
      </c>
      <c r="F270" s="236" t="s">
        <v>7</v>
      </c>
      <c r="G270" s="233"/>
      <c r="H270" s="237">
        <v>21</v>
      </c>
      <c r="I270" s="238"/>
      <c r="J270" s="233"/>
      <c r="K270" s="233"/>
      <c r="L270" s="239"/>
      <c r="M270" s="240"/>
      <c r="N270" s="241"/>
      <c r="O270" s="241"/>
      <c r="P270" s="241"/>
      <c r="Q270" s="241"/>
      <c r="R270" s="241"/>
      <c r="S270" s="241"/>
      <c r="T270" s="24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3" t="s">
        <v>145</v>
      </c>
      <c r="AU270" s="243" t="s">
        <v>83</v>
      </c>
      <c r="AV270" s="13" t="s">
        <v>83</v>
      </c>
      <c r="AW270" s="13" t="s">
        <v>30</v>
      </c>
      <c r="AX270" s="13" t="s">
        <v>73</v>
      </c>
      <c r="AY270" s="243" t="s">
        <v>133</v>
      </c>
    </row>
    <row r="271" s="14" customFormat="1">
      <c r="A271" s="14"/>
      <c r="B271" s="244"/>
      <c r="C271" s="245"/>
      <c r="D271" s="234" t="s">
        <v>145</v>
      </c>
      <c r="E271" s="246" t="s">
        <v>1</v>
      </c>
      <c r="F271" s="247" t="s">
        <v>147</v>
      </c>
      <c r="G271" s="245"/>
      <c r="H271" s="248">
        <v>21</v>
      </c>
      <c r="I271" s="249"/>
      <c r="J271" s="245"/>
      <c r="K271" s="245"/>
      <c r="L271" s="250"/>
      <c r="M271" s="251"/>
      <c r="N271" s="252"/>
      <c r="O271" s="252"/>
      <c r="P271" s="252"/>
      <c r="Q271" s="252"/>
      <c r="R271" s="252"/>
      <c r="S271" s="252"/>
      <c r="T271" s="253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4" t="s">
        <v>145</v>
      </c>
      <c r="AU271" s="254" t="s">
        <v>83</v>
      </c>
      <c r="AV271" s="14" t="s">
        <v>143</v>
      </c>
      <c r="AW271" s="14" t="s">
        <v>30</v>
      </c>
      <c r="AX271" s="14" t="s">
        <v>81</v>
      </c>
      <c r="AY271" s="254" t="s">
        <v>133</v>
      </c>
    </row>
    <row r="272" s="2" customFormat="1" ht="44.25" customHeight="1">
      <c r="A272" s="39"/>
      <c r="B272" s="40"/>
      <c r="C272" s="219" t="s">
        <v>158</v>
      </c>
      <c r="D272" s="219" t="s">
        <v>137</v>
      </c>
      <c r="E272" s="220" t="s">
        <v>362</v>
      </c>
      <c r="F272" s="221" t="s">
        <v>363</v>
      </c>
      <c r="G272" s="222" t="s">
        <v>324</v>
      </c>
      <c r="H272" s="223">
        <v>4</v>
      </c>
      <c r="I272" s="224"/>
      <c r="J272" s="225">
        <f>ROUND(I272*H272,2)</f>
        <v>0</v>
      </c>
      <c r="K272" s="221" t="s">
        <v>141</v>
      </c>
      <c r="L272" s="45"/>
      <c r="M272" s="226" t="s">
        <v>1</v>
      </c>
      <c r="N272" s="227" t="s">
        <v>38</v>
      </c>
      <c r="O272" s="92"/>
      <c r="P272" s="228">
        <f>O272*H272</f>
        <v>0</v>
      </c>
      <c r="Q272" s="228">
        <v>0.0043575000000000003</v>
      </c>
      <c r="R272" s="228">
        <f>Q272*H272</f>
        <v>0.017430000000000001</v>
      </c>
      <c r="S272" s="228">
        <v>0</v>
      </c>
      <c r="T272" s="229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0" t="s">
        <v>148</v>
      </c>
      <c r="AT272" s="230" t="s">
        <v>137</v>
      </c>
      <c r="AU272" s="230" t="s">
        <v>83</v>
      </c>
      <c r="AY272" s="18" t="s">
        <v>133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8" t="s">
        <v>81</v>
      </c>
      <c r="BK272" s="231">
        <f>ROUND(I272*H272,2)</f>
        <v>0</v>
      </c>
      <c r="BL272" s="18" t="s">
        <v>148</v>
      </c>
      <c r="BM272" s="230" t="s">
        <v>364</v>
      </c>
    </row>
    <row r="273" s="13" customFormat="1">
      <c r="A273" s="13"/>
      <c r="B273" s="232"/>
      <c r="C273" s="233"/>
      <c r="D273" s="234" t="s">
        <v>145</v>
      </c>
      <c r="E273" s="235" t="s">
        <v>1</v>
      </c>
      <c r="F273" s="236" t="s">
        <v>142</v>
      </c>
      <c r="G273" s="233"/>
      <c r="H273" s="237">
        <v>4</v>
      </c>
      <c r="I273" s="238"/>
      <c r="J273" s="233"/>
      <c r="K273" s="233"/>
      <c r="L273" s="239"/>
      <c r="M273" s="240"/>
      <c r="N273" s="241"/>
      <c r="O273" s="241"/>
      <c r="P273" s="241"/>
      <c r="Q273" s="241"/>
      <c r="R273" s="241"/>
      <c r="S273" s="241"/>
      <c r="T273" s="24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3" t="s">
        <v>145</v>
      </c>
      <c r="AU273" s="243" t="s">
        <v>83</v>
      </c>
      <c r="AV273" s="13" t="s">
        <v>83</v>
      </c>
      <c r="AW273" s="13" t="s">
        <v>30</v>
      </c>
      <c r="AX273" s="13" t="s">
        <v>81</v>
      </c>
      <c r="AY273" s="243" t="s">
        <v>133</v>
      </c>
    </row>
    <row r="274" s="2" customFormat="1" ht="44.25" customHeight="1">
      <c r="A274" s="39"/>
      <c r="B274" s="40"/>
      <c r="C274" s="219" t="s">
        <v>365</v>
      </c>
      <c r="D274" s="219" t="s">
        <v>137</v>
      </c>
      <c r="E274" s="220" t="s">
        <v>366</v>
      </c>
      <c r="F274" s="221" t="s">
        <v>367</v>
      </c>
      <c r="G274" s="222" t="s">
        <v>324</v>
      </c>
      <c r="H274" s="223">
        <v>12</v>
      </c>
      <c r="I274" s="224"/>
      <c r="J274" s="225">
        <f>ROUND(I274*H274,2)</f>
        <v>0</v>
      </c>
      <c r="K274" s="221" t="s">
        <v>141</v>
      </c>
      <c r="L274" s="45"/>
      <c r="M274" s="226" t="s">
        <v>1</v>
      </c>
      <c r="N274" s="227" t="s">
        <v>38</v>
      </c>
      <c r="O274" s="92"/>
      <c r="P274" s="228">
        <f>O274*H274</f>
        <v>0</v>
      </c>
      <c r="Q274" s="228">
        <v>0.0065137499999999996</v>
      </c>
      <c r="R274" s="228">
        <f>Q274*H274</f>
        <v>0.078164999999999998</v>
      </c>
      <c r="S274" s="228">
        <v>0</v>
      </c>
      <c r="T274" s="22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0" t="s">
        <v>148</v>
      </c>
      <c r="AT274" s="230" t="s">
        <v>137</v>
      </c>
      <c r="AU274" s="230" t="s">
        <v>83</v>
      </c>
      <c r="AY274" s="18" t="s">
        <v>133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18" t="s">
        <v>81</v>
      </c>
      <c r="BK274" s="231">
        <f>ROUND(I274*H274,2)</f>
        <v>0</v>
      </c>
      <c r="BL274" s="18" t="s">
        <v>148</v>
      </c>
      <c r="BM274" s="230" t="s">
        <v>368</v>
      </c>
    </row>
    <row r="275" s="13" customFormat="1">
      <c r="A275" s="13"/>
      <c r="B275" s="232"/>
      <c r="C275" s="233"/>
      <c r="D275" s="234" t="s">
        <v>145</v>
      </c>
      <c r="E275" s="235" t="s">
        <v>1</v>
      </c>
      <c r="F275" s="236" t="s">
        <v>209</v>
      </c>
      <c r="G275" s="233"/>
      <c r="H275" s="237">
        <v>12</v>
      </c>
      <c r="I275" s="238"/>
      <c r="J275" s="233"/>
      <c r="K275" s="233"/>
      <c r="L275" s="239"/>
      <c r="M275" s="240"/>
      <c r="N275" s="241"/>
      <c r="O275" s="241"/>
      <c r="P275" s="241"/>
      <c r="Q275" s="241"/>
      <c r="R275" s="241"/>
      <c r="S275" s="241"/>
      <c r="T275" s="2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145</v>
      </c>
      <c r="AU275" s="243" t="s">
        <v>83</v>
      </c>
      <c r="AV275" s="13" t="s">
        <v>83</v>
      </c>
      <c r="AW275" s="13" t="s">
        <v>30</v>
      </c>
      <c r="AX275" s="13" t="s">
        <v>81</v>
      </c>
      <c r="AY275" s="243" t="s">
        <v>133</v>
      </c>
    </row>
    <row r="276" s="2" customFormat="1" ht="33" customHeight="1">
      <c r="A276" s="39"/>
      <c r="B276" s="40"/>
      <c r="C276" s="219" t="s">
        <v>369</v>
      </c>
      <c r="D276" s="219" t="s">
        <v>137</v>
      </c>
      <c r="E276" s="220" t="s">
        <v>370</v>
      </c>
      <c r="F276" s="221" t="s">
        <v>371</v>
      </c>
      <c r="G276" s="222" t="s">
        <v>324</v>
      </c>
      <c r="H276" s="223">
        <v>7</v>
      </c>
      <c r="I276" s="224"/>
      <c r="J276" s="225">
        <f>ROUND(I276*H276,2)</f>
        <v>0</v>
      </c>
      <c r="K276" s="221" t="s">
        <v>141</v>
      </c>
      <c r="L276" s="45"/>
      <c r="M276" s="226" t="s">
        <v>1</v>
      </c>
      <c r="N276" s="227" t="s">
        <v>38</v>
      </c>
      <c r="O276" s="92"/>
      <c r="P276" s="228">
        <f>O276*H276</f>
        <v>0</v>
      </c>
      <c r="Q276" s="228">
        <v>0.0016887</v>
      </c>
      <c r="R276" s="228">
        <f>Q276*H276</f>
        <v>0.011820900000000001</v>
      </c>
      <c r="S276" s="228">
        <v>0</v>
      </c>
      <c r="T276" s="229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0" t="s">
        <v>148</v>
      </c>
      <c r="AT276" s="230" t="s">
        <v>137</v>
      </c>
      <c r="AU276" s="230" t="s">
        <v>83</v>
      </c>
      <c r="AY276" s="18" t="s">
        <v>133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8" t="s">
        <v>81</v>
      </c>
      <c r="BK276" s="231">
        <f>ROUND(I276*H276,2)</f>
        <v>0</v>
      </c>
      <c r="BL276" s="18" t="s">
        <v>148</v>
      </c>
      <c r="BM276" s="230" t="s">
        <v>372</v>
      </c>
    </row>
    <row r="277" s="13" customFormat="1">
      <c r="A277" s="13"/>
      <c r="B277" s="232"/>
      <c r="C277" s="233"/>
      <c r="D277" s="234" t="s">
        <v>145</v>
      </c>
      <c r="E277" s="235" t="s">
        <v>1</v>
      </c>
      <c r="F277" s="236" t="s">
        <v>339</v>
      </c>
      <c r="G277" s="233"/>
      <c r="H277" s="237">
        <v>7</v>
      </c>
      <c r="I277" s="238"/>
      <c r="J277" s="233"/>
      <c r="K277" s="233"/>
      <c r="L277" s="239"/>
      <c r="M277" s="240"/>
      <c r="N277" s="241"/>
      <c r="O277" s="241"/>
      <c r="P277" s="241"/>
      <c r="Q277" s="241"/>
      <c r="R277" s="241"/>
      <c r="S277" s="241"/>
      <c r="T277" s="24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3" t="s">
        <v>145</v>
      </c>
      <c r="AU277" s="243" t="s">
        <v>83</v>
      </c>
      <c r="AV277" s="13" t="s">
        <v>83</v>
      </c>
      <c r="AW277" s="13" t="s">
        <v>30</v>
      </c>
      <c r="AX277" s="13" t="s">
        <v>73</v>
      </c>
      <c r="AY277" s="243" t="s">
        <v>133</v>
      </c>
    </row>
    <row r="278" s="14" customFormat="1">
      <c r="A278" s="14"/>
      <c r="B278" s="244"/>
      <c r="C278" s="245"/>
      <c r="D278" s="234" t="s">
        <v>145</v>
      </c>
      <c r="E278" s="246" t="s">
        <v>1</v>
      </c>
      <c r="F278" s="247" t="s">
        <v>147</v>
      </c>
      <c r="G278" s="245"/>
      <c r="H278" s="248">
        <v>7</v>
      </c>
      <c r="I278" s="249"/>
      <c r="J278" s="245"/>
      <c r="K278" s="245"/>
      <c r="L278" s="250"/>
      <c r="M278" s="251"/>
      <c r="N278" s="252"/>
      <c r="O278" s="252"/>
      <c r="P278" s="252"/>
      <c r="Q278" s="252"/>
      <c r="R278" s="252"/>
      <c r="S278" s="252"/>
      <c r="T278" s="25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4" t="s">
        <v>145</v>
      </c>
      <c r="AU278" s="254" t="s">
        <v>83</v>
      </c>
      <c r="AV278" s="14" t="s">
        <v>143</v>
      </c>
      <c r="AW278" s="14" t="s">
        <v>30</v>
      </c>
      <c r="AX278" s="14" t="s">
        <v>81</v>
      </c>
      <c r="AY278" s="254" t="s">
        <v>133</v>
      </c>
    </row>
    <row r="279" s="2" customFormat="1" ht="24.15" customHeight="1">
      <c r="A279" s="39"/>
      <c r="B279" s="40"/>
      <c r="C279" s="219" t="s">
        <v>373</v>
      </c>
      <c r="D279" s="219" t="s">
        <v>137</v>
      </c>
      <c r="E279" s="220" t="s">
        <v>374</v>
      </c>
      <c r="F279" s="221" t="s">
        <v>375</v>
      </c>
      <c r="G279" s="222" t="s">
        <v>324</v>
      </c>
      <c r="H279" s="223">
        <v>7</v>
      </c>
      <c r="I279" s="224"/>
      <c r="J279" s="225">
        <f>ROUND(I279*H279,2)</f>
        <v>0</v>
      </c>
      <c r="K279" s="221" t="s">
        <v>1</v>
      </c>
      <c r="L279" s="45"/>
      <c r="M279" s="226" t="s">
        <v>1</v>
      </c>
      <c r="N279" s="227" t="s">
        <v>38</v>
      </c>
      <c r="O279" s="92"/>
      <c r="P279" s="228">
        <f>O279*H279</f>
        <v>0</v>
      </c>
      <c r="Q279" s="228">
        <v>0.00174</v>
      </c>
      <c r="R279" s="228">
        <f>Q279*H279</f>
        <v>0.01218</v>
      </c>
      <c r="S279" s="228">
        <v>0</v>
      </c>
      <c r="T279" s="229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0" t="s">
        <v>148</v>
      </c>
      <c r="AT279" s="230" t="s">
        <v>137</v>
      </c>
      <c r="AU279" s="230" t="s">
        <v>83</v>
      </c>
      <c r="AY279" s="18" t="s">
        <v>133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8" t="s">
        <v>81</v>
      </c>
      <c r="BK279" s="231">
        <f>ROUND(I279*H279,2)</f>
        <v>0</v>
      </c>
      <c r="BL279" s="18" t="s">
        <v>148</v>
      </c>
      <c r="BM279" s="230" t="s">
        <v>376</v>
      </c>
    </row>
    <row r="280" s="13" customFormat="1">
      <c r="A280" s="13"/>
      <c r="B280" s="232"/>
      <c r="C280" s="233"/>
      <c r="D280" s="234" t="s">
        <v>145</v>
      </c>
      <c r="E280" s="235" t="s">
        <v>1</v>
      </c>
      <c r="F280" s="236" t="s">
        <v>180</v>
      </c>
      <c r="G280" s="233"/>
      <c r="H280" s="237">
        <v>7</v>
      </c>
      <c r="I280" s="238"/>
      <c r="J280" s="233"/>
      <c r="K280" s="233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145</v>
      </c>
      <c r="AU280" s="243" t="s">
        <v>83</v>
      </c>
      <c r="AV280" s="13" t="s">
        <v>83</v>
      </c>
      <c r="AW280" s="13" t="s">
        <v>30</v>
      </c>
      <c r="AX280" s="13" t="s">
        <v>81</v>
      </c>
      <c r="AY280" s="243" t="s">
        <v>133</v>
      </c>
    </row>
    <row r="281" s="2" customFormat="1" ht="37.8" customHeight="1">
      <c r="A281" s="39"/>
      <c r="B281" s="40"/>
      <c r="C281" s="219" t="s">
        <v>377</v>
      </c>
      <c r="D281" s="219" t="s">
        <v>137</v>
      </c>
      <c r="E281" s="220" t="s">
        <v>378</v>
      </c>
      <c r="F281" s="221" t="s">
        <v>379</v>
      </c>
      <c r="G281" s="222" t="s">
        <v>324</v>
      </c>
      <c r="H281" s="223">
        <v>8</v>
      </c>
      <c r="I281" s="224"/>
      <c r="J281" s="225">
        <f>ROUND(I281*H281,2)</f>
        <v>0</v>
      </c>
      <c r="K281" s="221" t="s">
        <v>141</v>
      </c>
      <c r="L281" s="45"/>
      <c r="M281" s="226" t="s">
        <v>1</v>
      </c>
      <c r="N281" s="227" t="s">
        <v>38</v>
      </c>
      <c r="O281" s="92"/>
      <c r="P281" s="228">
        <f>O281*H281</f>
        <v>0</v>
      </c>
      <c r="Q281" s="228">
        <v>0.0021045999999999999</v>
      </c>
      <c r="R281" s="228">
        <f>Q281*H281</f>
        <v>0.016836799999999999</v>
      </c>
      <c r="S281" s="228">
        <v>0</v>
      </c>
      <c r="T281" s="22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0" t="s">
        <v>148</v>
      </c>
      <c r="AT281" s="230" t="s">
        <v>137</v>
      </c>
      <c r="AU281" s="230" t="s">
        <v>83</v>
      </c>
      <c r="AY281" s="18" t="s">
        <v>133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8" t="s">
        <v>81</v>
      </c>
      <c r="BK281" s="231">
        <f>ROUND(I281*H281,2)</f>
        <v>0</v>
      </c>
      <c r="BL281" s="18" t="s">
        <v>148</v>
      </c>
      <c r="BM281" s="230" t="s">
        <v>380</v>
      </c>
    </row>
    <row r="282" s="13" customFormat="1">
      <c r="A282" s="13"/>
      <c r="B282" s="232"/>
      <c r="C282" s="233"/>
      <c r="D282" s="234" t="s">
        <v>145</v>
      </c>
      <c r="E282" s="235" t="s">
        <v>1</v>
      </c>
      <c r="F282" s="236" t="s">
        <v>381</v>
      </c>
      <c r="G282" s="233"/>
      <c r="H282" s="237">
        <v>8</v>
      </c>
      <c r="I282" s="238"/>
      <c r="J282" s="233"/>
      <c r="K282" s="233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145</v>
      </c>
      <c r="AU282" s="243" t="s">
        <v>83</v>
      </c>
      <c r="AV282" s="13" t="s">
        <v>83</v>
      </c>
      <c r="AW282" s="13" t="s">
        <v>30</v>
      </c>
      <c r="AX282" s="13" t="s">
        <v>73</v>
      </c>
      <c r="AY282" s="243" t="s">
        <v>133</v>
      </c>
    </row>
    <row r="283" s="14" customFormat="1">
      <c r="A283" s="14"/>
      <c r="B283" s="244"/>
      <c r="C283" s="245"/>
      <c r="D283" s="234" t="s">
        <v>145</v>
      </c>
      <c r="E283" s="246" t="s">
        <v>1</v>
      </c>
      <c r="F283" s="247" t="s">
        <v>147</v>
      </c>
      <c r="G283" s="245"/>
      <c r="H283" s="248">
        <v>8</v>
      </c>
      <c r="I283" s="249"/>
      <c r="J283" s="245"/>
      <c r="K283" s="245"/>
      <c r="L283" s="250"/>
      <c r="M283" s="251"/>
      <c r="N283" s="252"/>
      <c r="O283" s="252"/>
      <c r="P283" s="252"/>
      <c r="Q283" s="252"/>
      <c r="R283" s="252"/>
      <c r="S283" s="252"/>
      <c r="T283" s="253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4" t="s">
        <v>145</v>
      </c>
      <c r="AU283" s="254" t="s">
        <v>83</v>
      </c>
      <c r="AV283" s="14" t="s">
        <v>143</v>
      </c>
      <c r="AW283" s="14" t="s">
        <v>30</v>
      </c>
      <c r="AX283" s="14" t="s">
        <v>81</v>
      </c>
      <c r="AY283" s="254" t="s">
        <v>133</v>
      </c>
    </row>
    <row r="284" s="2" customFormat="1" ht="33" customHeight="1">
      <c r="A284" s="39"/>
      <c r="B284" s="40"/>
      <c r="C284" s="219" t="s">
        <v>382</v>
      </c>
      <c r="D284" s="219" t="s">
        <v>137</v>
      </c>
      <c r="E284" s="220" t="s">
        <v>383</v>
      </c>
      <c r="F284" s="221" t="s">
        <v>384</v>
      </c>
      <c r="G284" s="222" t="s">
        <v>324</v>
      </c>
      <c r="H284" s="223">
        <v>7</v>
      </c>
      <c r="I284" s="224"/>
      <c r="J284" s="225">
        <f>ROUND(I284*H284,2)</f>
        <v>0</v>
      </c>
      <c r="K284" s="221" t="s">
        <v>1</v>
      </c>
      <c r="L284" s="45"/>
      <c r="M284" s="226" t="s">
        <v>1</v>
      </c>
      <c r="N284" s="227" t="s">
        <v>38</v>
      </c>
      <c r="O284" s="92"/>
      <c r="P284" s="228">
        <f>O284*H284</f>
        <v>0</v>
      </c>
      <c r="Q284" s="228">
        <v>0.0028600000000000001</v>
      </c>
      <c r="R284" s="228">
        <f>Q284*H284</f>
        <v>0.02002</v>
      </c>
      <c r="S284" s="228">
        <v>0</v>
      </c>
      <c r="T284" s="22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0" t="s">
        <v>148</v>
      </c>
      <c r="AT284" s="230" t="s">
        <v>137</v>
      </c>
      <c r="AU284" s="230" t="s">
        <v>83</v>
      </c>
      <c r="AY284" s="18" t="s">
        <v>133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8" t="s">
        <v>81</v>
      </c>
      <c r="BK284" s="231">
        <f>ROUND(I284*H284,2)</f>
        <v>0</v>
      </c>
      <c r="BL284" s="18" t="s">
        <v>148</v>
      </c>
      <c r="BM284" s="230" t="s">
        <v>385</v>
      </c>
    </row>
    <row r="285" s="13" customFormat="1">
      <c r="A285" s="13"/>
      <c r="B285" s="232"/>
      <c r="C285" s="233"/>
      <c r="D285" s="234" t="s">
        <v>145</v>
      </c>
      <c r="E285" s="235" t="s">
        <v>1</v>
      </c>
      <c r="F285" s="236" t="s">
        <v>353</v>
      </c>
      <c r="G285" s="233"/>
      <c r="H285" s="237">
        <v>7</v>
      </c>
      <c r="I285" s="238"/>
      <c r="J285" s="233"/>
      <c r="K285" s="233"/>
      <c r="L285" s="239"/>
      <c r="M285" s="240"/>
      <c r="N285" s="241"/>
      <c r="O285" s="241"/>
      <c r="P285" s="241"/>
      <c r="Q285" s="241"/>
      <c r="R285" s="241"/>
      <c r="S285" s="241"/>
      <c r="T285" s="24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3" t="s">
        <v>145</v>
      </c>
      <c r="AU285" s="243" t="s">
        <v>83</v>
      </c>
      <c r="AV285" s="13" t="s">
        <v>83</v>
      </c>
      <c r="AW285" s="13" t="s">
        <v>30</v>
      </c>
      <c r="AX285" s="13" t="s">
        <v>73</v>
      </c>
      <c r="AY285" s="243" t="s">
        <v>133</v>
      </c>
    </row>
    <row r="286" s="14" customFormat="1">
      <c r="A286" s="14"/>
      <c r="B286" s="244"/>
      <c r="C286" s="245"/>
      <c r="D286" s="234" t="s">
        <v>145</v>
      </c>
      <c r="E286" s="246" t="s">
        <v>1</v>
      </c>
      <c r="F286" s="247" t="s">
        <v>147</v>
      </c>
      <c r="G286" s="245"/>
      <c r="H286" s="248">
        <v>7</v>
      </c>
      <c r="I286" s="249"/>
      <c r="J286" s="245"/>
      <c r="K286" s="245"/>
      <c r="L286" s="250"/>
      <c r="M286" s="251"/>
      <c r="N286" s="252"/>
      <c r="O286" s="252"/>
      <c r="P286" s="252"/>
      <c r="Q286" s="252"/>
      <c r="R286" s="252"/>
      <c r="S286" s="252"/>
      <c r="T286" s="25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4" t="s">
        <v>145</v>
      </c>
      <c r="AU286" s="254" t="s">
        <v>83</v>
      </c>
      <c r="AV286" s="14" t="s">
        <v>143</v>
      </c>
      <c r="AW286" s="14" t="s">
        <v>30</v>
      </c>
      <c r="AX286" s="14" t="s">
        <v>81</v>
      </c>
      <c r="AY286" s="254" t="s">
        <v>133</v>
      </c>
    </row>
    <row r="287" s="2" customFormat="1" ht="37.8" customHeight="1">
      <c r="A287" s="39"/>
      <c r="B287" s="40"/>
      <c r="C287" s="276" t="s">
        <v>386</v>
      </c>
      <c r="D287" s="276" t="s">
        <v>271</v>
      </c>
      <c r="E287" s="277" t="s">
        <v>387</v>
      </c>
      <c r="F287" s="278" t="s">
        <v>388</v>
      </c>
      <c r="G287" s="279" t="s">
        <v>162</v>
      </c>
      <c r="H287" s="280">
        <v>1</v>
      </c>
      <c r="I287" s="281"/>
      <c r="J287" s="282">
        <f>ROUND(I287*H287,2)</f>
        <v>0</v>
      </c>
      <c r="K287" s="278" t="s">
        <v>1</v>
      </c>
      <c r="L287" s="283"/>
      <c r="M287" s="284" t="s">
        <v>1</v>
      </c>
      <c r="N287" s="285" t="s">
        <v>38</v>
      </c>
      <c r="O287" s="92"/>
      <c r="P287" s="228">
        <f>O287*H287</f>
        <v>0</v>
      </c>
      <c r="Q287" s="228">
        <v>0</v>
      </c>
      <c r="R287" s="228">
        <f>Q287*H287</f>
        <v>0</v>
      </c>
      <c r="S287" s="228">
        <v>0</v>
      </c>
      <c r="T287" s="229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0" t="s">
        <v>274</v>
      </c>
      <c r="AT287" s="230" t="s">
        <v>271</v>
      </c>
      <c r="AU287" s="230" t="s">
        <v>83</v>
      </c>
      <c r="AY287" s="18" t="s">
        <v>133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8" t="s">
        <v>81</v>
      </c>
      <c r="BK287" s="231">
        <f>ROUND(I287*H287,2)</f>
        <v>0</v>
      </c>
      <c r="BL287" s="18" t="s">
        <v>148</v>
      </c>
      <c r="BM287" s="230" t="s">
        <v>389</v>
      </c>
    </row>
    <row r="288" s="13" customFormat="1">
      <c r="A288" s="13"/>
      <c r="B288" s="232"/>
      <c r="C288" s="233"/>
      <c r="D288" s="234" t="s">
        <v>145</v>
      </c>
      <c r="E288" s="235" t="s">
        <v>1</v>
      </c>
      <c r="F288" s="236" t="s">
        <v>81</v>
      </c>
      <c r="G288" s="233"/>
      <c r="H288" s="237">
        <v>1</v>
      </c>
      <c r="I288" s="238"/>
      <c r="J288" s="233"/>
      <c r="K288" s="233"/>
      <c r="L288" s="239"/>
      <c r="M288" s="240"/>
      <c r="N288" s="241"/>
      <c r="O288" s="241"/>
      <c r="P288" s="241"/>
      <c r="Q288" s="241"/>
      <c r="R288" s="241"/>
      <c r="S288" s="241"/>
      <c r="T288" s="24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3" t="s">
        <v>145</v>
      </c>
      <c r="AU288" s="243" t="s">
        <v>83</v>
      </c>
      <c r="AV288" s="13" t="s">
        <v>83</v>
      </c>
      <c r="AW288" s="13" t="s">
        <v>30</v>
      </c>
      <c r="AX288" s="13" t="s">
        <v>81</v>
      </c>
      <c r="AY288" s="243" t="s">
        <v>133</v>
      </c>
    </row>
    <row r="289" s="2" customFormat="1" ht="49.05" customHeight="1">
      <c r="A289" s="39"/>
      <c r="B289" s="40"/>
      <c r="C289" s="219" t="s">
        <v>146</v>
      </c>
      <c r="D289" s="219" t="s">
        <v>137</v>
      </c>
      <c r="E289" s="220" t="s">
        <v>390</v>
      </c>
      <c r="F289" s="221" t="s">
        <v>391</v>
      </c>
      <c r="G289" s="222" t="s">
        <v>246</v>
      </c>
      <c r="H289" s="223">
        <v>0.48099999999999998</v>
      </c>
      <c r="I289" s="224"/>
      <c r="J289" s="225">
        <f>ROUND(I289*H289,2)</f>
        <v>0</v>
      </c>
      <c r="K289" s="221" t="s">
        <v>141</v>
      </c>
      <c r="L289" s="45"/>
      <c r="M289" s="226" t="s">
        <v>1</v>
      </c>
      <c r="N289" s="227" t="s">
        <v>38</v>
      </c>
      <c r="O289" s="92"/>
      <c r="P289" s="228">
        <f>O289*H289</f>
        <v>0</v>
      </c>
      <c r="Q289" s="228">
        <v>0</v>
      </c>
      <c r="R289" s="228">
        <f>Q289*H289</f>
        <v>0</v>
      </c>
      <c r="S289" s="228">
        <v>0</v>
      </c>
      <c r="T289" s="229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0" t="s">
        <v>148</v>
      </c>
      <c r="AT289" s="230" t="s">
        <v>137</v>
      </c>
      <c r="AU289" s="230" t="s">
        <v>83</v>
      </c>
      <c r="AY289" s="18" t="s">
        <v>133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8" t="s">
        <v>81</v>
      </c>
      <c r="BK289" s="231">
        <f>ROUND(I289*H289,2)</f>
        <v>0</v>
      </c>
      <c r="BL289" s="18" t="s">
        <v>148</v>
      </c>
      <c r="BM289" s="230" t="s">
        <v>392</v>
      </c>
    </row>
    <row r="290" s="2" customFormat="1" ht="49.05" customHeight="1">
      <c r="A290" s="39"/>
      <c r="B290" s="40"/>
      <c r="C290" s="219" t="s">
        <v>393</v>
      </c>
      <c r="D290" s="219" t="s">
        <v>137</v>
      </c>
      <c r="E290" s="220" t="s">
        <v>394</v>
      </c>
      <c r="F290" s="221" t="s">
        <v>395</v>
      </c>
      <c r="G290" s="222" t="s">
        <v>246</v>
      </c>
      <c r="H290" s="223">
        <v>0.48099999999999998</v>
      </c>
      <c r="I290" s="224"/>
      <c r="J290" s="225">
        <f>ROUND(I290*H290,2)</f>
        <v>0</v>
      </c>
      <c r="K290" s="221" t="s">
        <v>141</v>
      </c>
      <c r="L290" s="45"/>
      <c r="M290" s="226" t="s">
        <v>1</v>
      </c>
      <c r="N290" s="227" t="s">
        <v>38</v>
      </c>
      <c r="O290" s="92"/>
      <c r="P290" s="228">
        <f>O290*H290</f>
        <v>0</v>
      </c>
      <c r="Q290" s="228">
        <v>0</v>
      </c>
      <c r="R290" s="228">
        <f>Q290*H290</f>
        <v>0</v>
      </c>
      <c r="S290" s="228">
        <v>0</v>
      </c>
      <c r="T290" s="229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0" t="s">
        <v>148</v>
      </c>
      <c r="AT290" s="230" t="s">
        <v>137</v>
      </c>
      <c r="AU290" s="230" t="s">
        <v>83</v>
      </c>
      <c r="AY290" s="18" t="s">
        <v>133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8" t="s">
        <v>81</v>
      </c>
      <c r="BK290" s="231">
        <f>ROUND(I290*H290,2)</f>
        <v>0</v>
      </c>
      <c r="BL290" s="18" t="s">
        <v>148</v>
      </c>
      <c r="BM290" s="230" t="s">
        <v>396</v>
      </c>
    </row>
    <row r="291" s="12" customFormat="1" ht="22.8" customHeight="1">
      <c r="A291" s="12"/>
      <c r="B291" s="203"/>
      <c r="C291" s="204"/>
      <c r="D291" s="205" t="s">
        <v>72</v>
      </c>
      <c r="E291" s="217" t="s">
        <v>397</v>
      </c>
      <c r="F291" s="217" t="s">
        <v>398</v>
      </c>
      <c r="G291" s="204"/>
      <c r="H291" s="204"/>
      <c r="I291" s="207"/>
      <c r="J291" s="218">
        <f>BK291</f>
        <v>0</v>
      </c>
      <c r="K291" s="204"/>
      <c r="L291" s="209"/>
      <c r="M291" s="210"/>
      <c r="N291" s="211"/>
      <c r="O291" s="211"/>
      <c r="P291" s="212">
        <f>SUM(P292:P303)</f>
        <v>0</v>
      </c>
      <c r="Q291" s="211"/>
      <c r="R291" s="212">
        <f>SUM(R292:R303)</f>
        <v>0</v>
      </c>
      <c r="S291" s="211"/>
      <c r="T291" s="213">
        <f>SUM(T292:T303)</f>
        <v>9.8885799999999993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14" t="s">
        <v>83</v>
      </c>
      <c r="AT291" s="215" t="s">
        <v>72</v>
      </c>
      <c r="AU291" s="215" t="s">
        <v>81</v>
      </c>
      <c r="AY291" s="214" t="s">
        <v>133</v>
      </c>
      <c r="BK291" s="216">
        <f>SUM(BK292:BK303)</f>
        <v>0</v>
      </c>
    </row>
    <row r="292" s="2" customFormat="1" ht="16.5" customHeight="1">
      <c r="A292" s="39"/>
      <c r="B292" s="40"/>
      <c r="C292" s="219" t="s">
        <v>399</v>
      </c>
      <c r="D292" s="219" t="s">
        <v>137</v>
      </c>
      <c r="E292" s="220" t="s">
        <v>400</v>
      </c>
      <c r="F292" s="221" t="s">
        <v>401</v>
      </c>
      <c r="G292" s="222" t="s">
        <v>140</v>
      </c>
      <c r="H292" s="223">
        <v>372</v>
      </c>
      <c r="I292" s="224"/>
      <c r="J292" s="225">
        <f>ROUND(I292*H292,2)</f>
        <v>0</v>
      </c>
      <c r="K292" s="221" t="s">
        <v>141</v>
      </c>
      <c r="L292" s="45"/>
      <c r="M292" s="226" t="s">
        <v>1</v>
      </c>
      <c r="N292" s="227" t="s">
        <v>38</v>
      </c>
      <c r="O292" s="92"/>
      <c r="P292" s="228">
        <f>O292*H292</f>
        <v>0</v>
      </c>
      <c r="Q292" s="228">
        <v>0</v>
      </c>
      <c r="R292" s="228">
        <f>Q292*H292</f>
        <v>0</v>
      </c>
      <c r="S292" s="228">
        <v>0.01098</v>
      </c>
      <c r="T292" s="229">
        <f>S292*H292</f>
        <v>4.0845599999999997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0" t="s">
        <v>148</v>
      </c>
      <c r="AT292" s="230" t="s">
        <v>137</v>
      </c>
      <c r="AU292" s="230" t="s">
        <v>83</v>
      </c>
      <c r="AY292" s="18" t="s">
        <v>133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8" t="s">
        <v>81</v>
      </c>
      <c r="BK292" s="231">
        <f>ROUND(I292*H292,2)</f>
        <v>0</v>
      </c>
      <c r="BL292" s="18" t="s">
        <v>148</v>
      </c>
      <c r="BM292" s="230" t="s">
        <v>402</v>
      </c>
    </row>
    <row r="293" s="13" customFormat="1">
      <c r="A293" s="13"/>
      <c r="B293" s="232"/>
      <c r="C293" s="233"/>
      <c r="D293" s="234" t="s">
        <v>145</v>
      </c>
      <c r="E293" s="235" t="s">
        <v>1</v>
      </c>
      <c r="F293" s="236" t="s">
        <v>403</v>
      </c>
      <c r="G293" s="233"/>
      <c r="H293" s="237">
        <v>372</v>
      </c>
      <c r="I293" s="238"/>
      <c r="J293" s="233"/>
      <c r="K293" s="233"/>
      <c r="L293" s="239"/>
      <c r="M293" s="240"/>
      <c r="N293" s="241"/>
      <c r="O293" s="241"/>
      <c r="P293" s="241"/>
      <c r="Q293" s="241"/>
      <c r="R293" s="241"/>
      <c r="S293" s="241"/>
      <c r="T293" s="24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3" t="s">
        <v>145</v>
      </c>
      <c r="AU293" s="243" t="s">
        <v>83</v>
      </c>
      <c r="AV293" s="13" t="s">
        <v>83</v>
      </c>
      <c r="AW293" s="13" t="s">
        <v>30</v>
      </c>
      <c r="AX293" s="13" t="s">
        <v>81</v>
      </c>
      <c r="AY293" s="243" t="s">
        <v>133</v>
      </c>
    </row>
    <row r="294" s="2" customFormat="1" ht="16.5" customHeight="1">
      <c r="A294" s="39"/>
      <c r="B294" s="40"/>
      <c r="C294" s="219" t="s">
        <v>404</v>
      </c>
      <c r="D294" s="219" t="s">
        <v>137</v>
      </c>
      <c r="E294" s="220" t="s">
        <v>405</v>
      </c>
      <c r="F294" s="221" t="s">
        <v>406</v>
      </c>
      <c r="G294" s="222" t="s">
        <v>140</v>
      </c>
      <c r="H294" s="223">
        <v>372</v>
      </c>
      <c r="I294" s="224"/>
      <c r="J294" s="225">
        <f>ROUND(I294*H294,2)</f>
        <v>0</v>
      </c>
      <c r="K294" s="221" t="s">
        <v>141</v>
      </c>
      <c r="L294" s="45"/>
      <c r="M294" s="226" t="s">
        <v>1</v>
      </c>
      <c r="N294" s="227" t="s">
        <v>38</v>
      </c>
      <c r="O294" s="92"/>
      <c r="P294" s="228">
        <f>O294*H294</f>
        <v>0</v>
      </c>
      <c r="Q294" s="228">
        <v>0</v>
      </c>
      <c r="R294" s="228">
        <f>Q294*H294</f>
        <v>0</v>
      </c>
      <c r="S294" s="228">
        <v>0.0080000000000000002</v>
      </c>
      <c r="T294" s="229">
        <f>S294*H294</f>
        <v>2.976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0" t="s">
        <v>148</v>
      </c>
      <c r="AT294" s="230" t="s">
        <v>137</v>
      </c>
      <c r="AU294" s="230" t="s">
        <v>83</v>
      </c>
      <c r="AY294" s="18" t="s">
        <v>133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8" t="s">
        <v>81</v>
      </c>
      <c r="BK294" s="231">
        <f>ROUND(I294*H294,2)</f>
        <v>0</v>
      </c>
      <c r="BL294" s="18" t="s">
        <v>148</v>
      </c>
      <c r="BM294" s="230" t="s">
        <v>407</v>
      </c>
    </row>
    <row r="295" s="13" customFormat="1">
      <c r="A295" s="13"/>
      <c r="B295" s="232"/>
      <c r="C295" s="233"/>
      <c r="D295" s="234" t="s">
        <v>145</v>
      </c>
      <c r="E295" s="235" t="s">
        <v>1</v>
      </c>
      <c r="F295" s="236" t="s">
        <v>408</v>
      </c>
      <c r="G295" s="233"/>
      <c r="H295" s="237">
        <v>372</v>
      </c>
      <c r="I295" s="238"/>
      <c r="J295" s="233"/>
      <c r="K295" s="233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145</v>
      </c>
      <c r="AU295" s="243" t="s">
        <v>83</v>
      </c>
      <c r="AV295" s="13" t="s">
        <v>83</v>
      </c>
      <c r="AW295" s="13" t="s">
        <v>30</v>
      </c>
      <c r="AX295" s="13" t="s">
        <v>81</v>
      </c>
      <c r="AY295" s="243" t="s">
        <v>133</v>
      </c>
    </row>
    <row r="296" s="2" customFormat="1" ht="16.5" customHeight="1">
      <c r="A296" s="39"/>
      <c r="B296" s="40"/>
      <c r="C296" s="219" t="s">
        <v>409</v>
      </c>
      <c r="D296" s="219" t="s">
        <v>137</v>
      </c>
      <c r="E296" s="220" t="s">
        <v>410</v>
      </c>
      <c r="F296" s="221" t="s">
        <v>411</v>
      </c>
      <c r="G296" s="222" t="s">
        <v>140</v>
      </c>
      <c r="H296" s="223">
        <v>113</v>
      </c>
      <c r="I296" s="224"/>
      <c r="J296" s="225">
        <f>ROUND(I296*H296,2)</f>
        <v>0</v>
      </c>
      <c r="K296" s="221" t="s">
        <v>141</v>
      </c>
      <c r="L296" s="45"/>
      <c r="M296" s="226" t="s">
        <v>1</v>
      </c>
      <c r="N296" s="227" t="s">
        <v>38</v>
      </c>
      <c r="O296" s="92"/>
      <c r="P296" s="228">
        <f>O296*H296</f>
        <v>0</v>
      </c>
      <c r="Q296" s="228">
        <v>0</v>
      </c>
      <c r="R296" s="228">
        <f>Q296*H296</f>
        <v>0</v>
      </c>
      <c r="S296" s="228">
        <v>0.01098</v>
      </c>
      <c r="T296" s="229">
        <f>S296*H296</f>
        <v>1.24074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0" t="s">
        <v>148</v>
      </c>
      <c r="AT296" s="230" t="s">
        <v>137</v>
      </c>
      <c r="AU296" s="230" t="s">
        <v>83</v>
      </c>
      <c r="AY296" s="18" t="s">
        <v>133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8" t="s">
        <v>81</v>
      </c>
      <c r="BK296" s="231">
        <f>ROUND(I296*H296,2)</f>
        <v>0</v>
      </c>
      <c r="BL296" s="18" t="s">
        <v>148</v>
      </c>
      <c r="BM296" s="230" t="s">
        <v>412</v>
      </c>
    </row>
    <row r="297" s="13" customFormat="1">
      <c r="A297" s="13"/>
      <c r="B297" s="232"/>
      <c r="C297" s="233"/>
      <c r="D297" s="234" t="s">
        <v>145</v>
      </c>
      <c r="E297" s="235" t="s">
        <v>1</v>
      </c>
      <c r="F297" s="236" t="s">
        <v>171</v>
      </c>
      <c r="G297" s="233"/>
      <c r="H297" s="237">
        <v>113</v>
      </c>
      <c r="I297" s="238"/>
      <c r="J297" s="233"/>
      <c r="K297" s="233"/>
      <c r="L297" s="239"/>
      <c r="M297" s="240"/>
      <c r="N297" s="241"/>
      <c r="O297" s="241"/>
      <c r="P297" s="241"/>
      <c r="Q297" s="241"/>
      <c r="R297" s="241"/>
      <c r="S297" s="241"/>
      <c r="T297" s="24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3" t="s">
        <v>145</v>
      </c>
      <c r="AU297" s="243" t="s">
        <v>83</v>
      </c>
      <c r="AV297" s="13" t="s">
        <v>83</v>
      </c>
      <c r="AW297" s="13" t="s">
        <v>30</v>
      </c>
      <c r="AX297" s="13" t="s">
        <v>81</v>
      </c>
      <c r="AY297" s="243" t="s">
        <v>133</v>
      </c>
    </row>
    <row r="298" s="2" customFormat="1" ht="21.75" customHeight="1">
      <c r="A298" s="39"/>
      <c r="B298" s="40"/>
      <c r="C298" s="219" t="s">
        <v>413</v>
      </c>
      <c r="D298" s="219" t="s">
        <v>137</v>
      </c>
      <c r="E298" s="220" t="s">
        <v>414</v>
      </c>
      <c r="F298" s="221" t="s">
        <v>415</v>
      </c>
      <c r="G298" s="222" t="s">
        <v>140</v>
      </c>
      <c r="H298" s="223">
        <v>113</v>
      </c>
      <c r="I298" s="224"/>
      <c r="J298" s="225">
        <f>ROUND(I298*H298,2)</f>
        <v>0</v>
      </c>
      <c r="K298" s="221" t="s">
        <v>141</v>
      </c>
      <c r="L298" s="45"/>
      <c r="M298" s="226" t="s">
        <v>1</v>
      </c>
      <c r="N298" s="227" t="s">
        <v>38</v>
      </c>
      <c r="O298" s="92"/>
      <c r="P298" s="228">
        <f>O298*H298</f>
        <v>0</v>
      </c>
      <c r="Q298" s="228">
        <v>0</v>
      </c>
      <c r="R298" s="228">
        <f>Q298*H298</f>
        <v>0</v>
      </c>
      <c r="S298" s="228">
        <v>0.0080000000000000002</v>
      </c>
      <c r="T298" s="229">
        <f>S298*H298</f>
        <v>0.90400000000000003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0" t="s">
        <v>148</v>
      </c>
      <c r="AT298" s="230" t="s">
        <v>137</v>
      </c>
      <c r="AU298" s="230" t="s">
        <v>83</v>
      </c>
      <c r="AY298" s="18" t="s">
        <v>133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18" t="s">
        <v>81</v>
      </c>
      <c r="BK298" s="231">
        <f>ROUND(I298*H298,2)</f>
        <v>0</v>
      </c>
      <c r="BL298" s="18" t="s">
        <v>148</v>
      </c>
      <c r="BM298" s="230" t="s">
        <v>416</v>
      </c>
    </row>
    <row r="299" s="13" customFormat="1">
      <c r="A299" s="13"/>
      <c r="B299" s="232"/>
      <c r="C299" s="233"/>
      <c r="D299" s="234" t="s">
        <v>145</v>
      </c>
      <c r="E299" s="235" t="s">
        <v>1</v>
      </c>
      <c r="F299" s="236" t="s">
        <v>171</v>
      </c>
      <c r="G299" s="233"/>
      <c r="H299" s="237">
        <v>113</v>
      </c>
      <c r="I299" s="238"/>
      <c r="J299" s="233"/>
      <c r="K299" s="233"/>
      <c r="L299" s="239"/>
      <c r="M299" s="240"/>
      <c r="N299" s="241"/>
      <c r="O299" s="241"/>
      <c r="P299" s="241"/>
      <c r="Q299" s="241"/>
      <c r="R299" s="241"/>
      <c r="S299" s="241"/>
      <c r="T299" s="24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3" t="s">
        <v>145</v>
      </c>
      <c r="AU299" s="243" t="s">
        <v>83</v>
      </c>
      <c r="AV299" s="13" t="s">
        <v>83</v>
      </c>
      <c r="AW299" s="13" t="s">
        <v>30</v>
      </c>
      <c r="AX299" s="13" t="s">
        <v>81</v>
      </c>
      <c r="AY299" s="243" t="s">
        <v>133</v>
      </c>
    </row>
    <row r="300" s="2" customFormat="1" ht="24.15" customHeight="1">
      <c r="A300" s="39"/>
      <c r="B300" s="40"/>
      <c r="C300" s="219" t="s">
        <v>417</v>
      </c>
      <c r="D300" s="219" t="s">
        <v>137</v>
      </c>
      <c r="E300" s="220" t="s">
        <v>418</v>
      </c>
      <c r="F300" s="221" t="s">
        <v>419</v>
      </c>
      <c r="G300" s="222" t="s">
        <v>140</v>
      </c>
      <c r="H300" s="223">
        <v>36</v>
      </c>
      <c r="I300" s="224"/>
      <c r="J300" s="225">
        <f>ROUND(I300*H300,2)</f>
        <v>0</v>
      </c>
      <c r="K300" s="221" t="s">
        <v>1</v>
      </c>
      <c r="L300" s="45"/>
      <c r="M300" s="226" t="s">
        <v>1</v>
      </c>
      <c r="N300" s="227" t="s">
        <v>38</v>
      </c>
      <c r="O300" s="92"/>
      <c r="P300" s="228">
        <f>O300*H300</f>
        <v>0</v>
      </c>
      <c r="Q300" s="228">
        <v>0</v>
      </c>
      <c r="R300" s="228">
        <f>Q300*H300</f>
        <v>0</v>
      </c>
      <c r="S300" s="228">
        <v>0.01098</v>
      </c>
      <c r="T300" s="229">
        <f>S300*H300</f>
        <v>0.39528000000000002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0" t="s">
        <v>148</v>
      </c>
      <c r="AT300" s="230" t="s">
        <v>137</v>
      </c>
      <c r="AU300" s="230" t="s">
        <v>83</v>
      </c>
      <c r="AY300" s="18" t="s">
        <v>133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8" t="s">
        <v>81</v>
      </c>
      <c r="BK300" s="231">
        <f>ROUND(I300*H300,2)</f>
        <v>0</v>
      </c>
      <c r="BL300" s="18" t="s">
        <v>148</v>
      </c>
      <c r="BM300" s="230" t="s">
        <v>420</v>
      </c>
    </row>
    <row r="301" s="13" customFormat="1">
      <c r="A301" s="13"/>
      <c r="B301" s="232"/>
      <c r="C301" s="233"/>
      <c r="D301" s="234" t="s">
        <v>145</v>
      </c>
      <c r="E301" s="235" t="s">
        <v>1</v>
      </c>
      <c r="F301" s="236" t="s">
        <v>331</v>
      </c>
      <c r="G301" s="233"/>
      <c r="H301" s="237">
        <v>36</v>
      </c>
      <c r="I301" s="238"/>
      <c r="J301" s="233"/>
      <c r="K301" s="233"/>
      <c r="L301" s="239"/>
      <c r="M301" s="240"/>
      <c r="N301" s="241"/>
      <c r="O301" s="241"/>
      <c r="P301" s="241"/>
      <c r="Q301" s="241"/>
      <c r="R301" s="241"/>
      <c r="S301" s="241"/>
      <c r="T301" s="24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3" t="s">
        <v>145</v>
      </c>
      <c r="AU301" s="243" t="s">
        <v>83</v>
      </c>
      <c r="AV301" s="13" t="s">
        <v>83</v>
      </c>
      <c r="AW301" s="13" t="s">
        <v>30</v>
      </c>
      <c r="AX301" s="13" t="s">
        <v>81</v>
      </c>
      <c r="AY301" s="243" t="s">
        <v>133</v>
      </c>
    </row>
    <row r="302" s="2" customFormat="1" ht="16.5" customHeight="1">
      <c r="A302" s="39"/>
      <c r="B302" s="40"/>
      <c r="C302" s="219" t="s">
        <v>421</v>
      </c>
      <c r="D302" s="219" t="s">
        <v>137</v>
      </c>
      <c r="E302" s="220" t="s">
        <v>422</v>
      </c>
      <c r="F302" s="221" t="s">
        <v>419</v>
      </c>
      <c r="G302" s="222" t="s">
        <v>140</v>
      </c>
      <c r="H302" s="223">
        <v>36</v>
      </c>
      <c r="I302" s="224"/>
      <c r="J302" s="225">
        <f>ROUND(I302*H302,2)</f>
        <v>0</v>
      </c>
      <c r="K302" s="221" t="s">
        <v>1</v>
      </c>
      <c r="L302" s="45"/>
      <c r="M302" s="226" t="s">
        <v>1</v>
      </c>
      <c r="N302" s="227" t="s">
        <v>38</v>
      </c>
      <c r="O302" s="92"/>
      <c r="P302" s="228">
        <f>O302*H302</f>
        <v>0</v>
      </c>
      <c r="Q302" s="228">
        <v>0</v>
      </c>
      <c r="R302" s="228">
        <f>Q302*H302</f>
        <v>0</v>
      </c>
      <c r="S302" s="228">
        <v>0.0080000000000000002</v>
      </c>
      <c r="T302" s="229">
        <f>S302*H302</f>
        <v>0.28800000000000003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0" t="s">
        <v>148</v>
      </c>
      <c r="AT302" s="230" t="s">
        <v>137</v>
      </c>
      <c r="AU302" s="230" t="s">
        <v>83</v>
      </c>
      <c r="AY302" s="18" t="s">
        <v>133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8" t="s">
        <v>81</v>
      </c>
      <c r="BK302" s="231">
        <f>ROUND(I302*H302,2)</f>
        <v>0</v>
      </c>
      <c r="BL302" s="18" t="s">
        <v>148</v>
      </c>
      <c r="BM302" s="230" t="s">
        <v>423</v>
      </c>
    </row>
    <row r="303" s="13" customFormat="1">
      <c r="A303" s="13"/>
      <c r="B303" s="232"/>
      <c r="C303" s="233"/>
      <c r="D303" s="234" t="s">
        <v>145</v>
      </c>
      <c r="E303" s="235" t="s">
        <v>1</v>
      </c>
      <c r="F303" s="236" t="s">
        <v>331</v>
      </c>
      <c r="G303" s="233"/>
      <c r="H303" s="237">
        <v>36</v>
      </c>
      <c r="I303" s="238"/>
      <c r="J303" s="233"/>
      <c r="K303" s="233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145</v>
      </c>
      <c r="AU303" s="243" t="s">
        <v>83</v>
      </c>
      <c r="AV303" s="13" t="s">
        <v>83</v>
      </c>
      <c r="AW303" s="13" t="s">
        <v>30</v>
      </c>
      <c r="AX303" s="13" t="s">
        <v>81</v>
      </c>
      <c r="AY303" s="243" t="s">
        <v>133</v>
      </c>
    </row>
    <row r="304" s="12" customFormat="1" ht="22.8" customHeight="1">
      <c r="A304" s="12"/>
      <c r="B304" s="203"/>
      <c r="C304" s="204"/>
      <c r="D304" s="205" t="s">
        <v>72</v>
      </c>
      <c r="E304" s="217" t="s">
        <v>424</v>
      </c>
      <c r="F304" s="217" t="s">
        <v>425</v>
      </c>
      <c r="G304" s="204"/>
      <c r="H304" s="204"/>
      <c r="I304" s="207"/>
      <c r="J304" s="218">
        <f>BK304</f>
        <v>0</v>
      </c>
      <c r="K304" s="204"/>
      <c r="L304" s="209"/>
      <c r="M304" s="210"/>
      <c r="N304" s="211"/>
      <c r="O304" s="211"/>
      <c r="P304" s="212">
        <f>SUM(P305:P307)</f>
        <v>0</v>
      </c>
      <c r="Q304" s="211"/>
      <c r="R304" s="212">
        <f>SUM(R305:R307)</f>
        <v>0</v>
      </c>
      <c r="S304" s="211"/>
      <c r="T304" s="213">
        <f>SUM(T305:T307)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14" t="s">
        <v>83</v>
      </c>
      <c r="AT304" s="215" t="s">
        <v>72</v>
      </c>
      <c r="AU304" s="215" t="s">
        <v>81</v>
      </c>
      <c r="AY304" s="214" t="s">
        <v>133</v>
      </c>
      <c r="BK304" s="216">
        <f>SUM(BK305:BK307)</f>
        <v>0</v>
      </c>
    </row>
    <row r="305" s="2" customFormat="1" ht="33" customHeight="1">
      <c r="A305" s="39"/>
      <c r="B305" s="40"/>
      <c r="C305" s="219" t="s">
        <v>426</v>
      </c>
      <c r="D305" s="219" t="s">
        <v>137</v>
      </c>
      <c r="E305" s="220" t="s">
        <v>427</v>
      </c>
      <c r="F305" s="221" t="s">
        <v>428</v>
      </c>
      <c r="G305" s="222" t="s">
        <v>162</v>
      </c>
      <c r="H305" s="223">
        <v>1</v>
      </c>
      <c r="I305" s="224"/>
      <c r="J305" s="225">
        <f>ROUND(I305*H305,2)</f>
        <v>0</v>
      </c>
      <c r="K305" s="221" t="s">
        <v>1</v>
      </c>
      <c r="L305" s="45"/>
      <c r="M305" s="226" t="s">
        <v>1</v>
      </c>
      <c r="N305" s="227" t="s">
        <v>38</v>
      </c>
      <c r="O305" s="92"/>
      <c r="P305" s="228">
        <f>O305*H305</f>
        <v>0</v>
      </c>
      <c r="Q305" s="228">
        <v>0</v>
      </c>
      <c r="R305" s="228">
        <f>Q305*H305</f>
        <v>0</v>
      </c>
      <c r="S305" s="228">
        <v>0</v>
      </c>
      <c r="T305" s="229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0" t="s">
        <v>148</v>
      </c>
      <c r="AT305" s="230" t="s">
        <v>137</v>
      </c>
      <c r="AU305" s="230" t="s">
        <v>83</v>
      </c>
      <c r="AY305" s="18" t="s">
        <v>133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18" t="s">
        <v>81</v>
      </c>
      <c r="BK305" s="231">
        <f>ROUND(I305*H305,2)</f>
        <v>0</v>
      </c>
      <c r="BL305" s="18" t="s">
        <v>148</v>
      </c>
      <c r="BM305" s="230" t="s">
        <v>429</v>
      </c>
    </row>
    <row r="306" s="13" customFormat="1">
      <c r="A306" s="13"/>
      <c r="B306" s="232"/>
      <c r="C306" s="233"/>
      <c r="D306" s="234" t="s">
        <v>145</v>
      </c>
      <c r="E306" s="235" t="s">
        <v>1</v>
      </c>
      <c r="F306" s="236" t="s">
        <v>430</v>
      </c>
      <c r="G306" s="233"/>
      <c r="H306" s="237">
        <v>1</v>
      </c>
      <c r="I306" s="238"/>
      <c r="J306" s="233"/>
      <c r="K306" s="233"/>
      <c r="L306" s="239"/>
      <c r="M306" s="240"/>
      <c r="N306" s="241"/>
      <c r="O306" s="241"/>
      <c r="P306" s="241"/>
      <c r="Q306" s="241"/>
      <c r="R306" s="241"/>
      <c r="S306" s="241"/>
      <c r="T306" s="24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3" t="s">
        <v>145</v>
      </c>
      <c r="AU306" s="243" t="s">
        <v>83</v>
      </c>
      <c r="AV306" s="13" t="s">
        <v>83</v>
      </c>
      <c r="AW306" s="13" t="s">
        <v>30</v>
      </c>
      <c r="AX306" s="13" t="s">
        <v>73</v>
      </c>
      <c r="AY306" s="243" t="s">
        <v>133</v>
      </c>
    </row>
    <row r="307" s="14" customFormat="1">
      <c r="A307" s="14"/>
      <c r="B307" s="244"/>
      <c r="C307" s="245"/>
      <c r="D307" s="234" t="s">
        <v>145</v>
      </c>
      <c r="E307" s="246" t="s">
        <v>1</v>
      </c>
      <c r="F307" s="247" t="s">
        <v>147</v>
      </c>
      <c r="G307" s="245"/>
      <c r="H307" s="248">
        <v>1</v>
      </c>
      <c r="I307" s="249"/>
      <c r="J307" s="245"/>
      <c r="K307" s="245"/>
      <c r="L307" s="250"/>
      <c r="M307" s="251"/>
      <c r="N307" s="252"/>
      <c r="O307" s="252"/>
      <c r="P307" s="252"/>
      <c r="Q307" s="252"/>
      <c r="R307" s="252"/>
      <c r="S307" s="252"/>
      <c r="T307" s="253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4" t="s">
        <v>145</v>
      </c>
      <c r="AU307" s="254" t="s">
        <v>83</v>
      </c>
      <c r="AV307" s="14" t="s">
        <v>143</v>
      </c>
      <c r="AW307" s="14" t="s">
        <v>30</v>
      </c>
      <c r="AX307" s="14" t="s">
        <v>81</v>
      </c>
      <c r="AY307" s="254" t="s">
        <v>133</v>
      </c>
    </row>
    <row r="308" s="12" customFormat="1" ht="22.8" customHeight="1">
      <c r="A308" s="12"/>
      <c r="B308" s="203"/>
      <c r="C308" s="204"/>
      <c r="D308" s="205" t="s">
        <v>72</v>
      </c>
      <c r="E308" s="217" t="s">
        <v>431</v>
      </c>
      <c r="F308" s="217" t="s">
        <v>432</v>
      </c>
      <c r="G308" s="204"/>
      <c r="H308" s="204"/>
      <c r="I308" s="207"/>
      <c r="J308" s="218">
        <f>BK308</f>
        <v>0</v>
      </c>
      <c r="K308" s="204"/>
      <c r="L308" s="209"/>
      <c r="M308" s="210"/>
      <c r="N308" s="211"/>
      <c r="O308" s="211"/>
      <c r="P308" s="212">
        <f>SUM(P309:P314)</f>
        <v>0</v>
      </c>
      <c r="Q308" s="211"/>
      <c r="R308" s="212">
        <f>SUM(R309:R314)</f>
        <v>0.0075431999999999999</v>
      </c>
      <c r="S308" s="211"/>
      <c r="T308" s="213">
        <f>SUM(T309:T314)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14" t="s">
        <v>83</v>
      </c>
      <c r="AT308" s="215" t="s">
        <v>72</v>
      </c>
      <c r="AU308" s="215" t="s">
        <v>81</v>
      </c>
      <c r="AY308" s="214" t="s">
        <v>133</v>
      </c>
      <c r="BK308" s="216">
        <f>SUM(BK309:BK314)</f>
        <v>0</v>
      </c>
    </row>
    <row r="309" s="2" customFormat="1" ht="37.8" customHeight="1">
      <c r="A309" s="39"/>
      <c r="B309" s="40"/>
      <c r="C309" s="219" t="s">
        <v>433</v>
      </c>
      <c r="D309" s="219" t="s">
        <v>137</v>
      </c>
      <c r="E309" s="220" t="s">
        <v>434</v>
      </c>
      <c r="F309" s="221" t="s">
        <v>435</v>
      </c>
      <c r="G309" s="222" t="s">
        <v>140</v>
      </c>
      <c r="H309" s="223">
        <v>15</v>
      </c>
      <c r="I309" s="224"/>
      <c r="J309" s="225">
        <f>ROUND(I309*H309,2)</f>
        <v>0</v>
      </c>
      <c r="K309" s="221" t="s">
        <v>141</v>
      </c>
      <c r="L309" s="45"/>
      <c r="M309" s="226" t="s">
        <v>1</v>
      </c>
      <c r="N309" s="227" t="s">
        <v>38</v>
      </c>
      <c r="O309" s="92"/>
      <c r="P309" s="228">
        <f>O309*H309</f>
        <v>0</v>
      </c>
      <c r="Q309" s="228">
        <v>0.00013999999999999999</v>
      </c>
      <c r="R309" s="228">
        <f>Q309*H309</f>
        <v>0.0020999999999999999</v>
      </c>
      <c r="S309" s="228">
        <v>0</v>
      </c>
      <c r="T309" s="229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0" t="s">
        <v>148</v>
      </c>
      <c r="AT309" s="230" t="s">
        <v>137</v>
      </c>
      <c r="AU309" s="230" t="s">
        <v>83</v>
      </c>
      <c r="AY309" s="18" t="s">
        <v>133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18" t="s">
        <v>81</v>
      </c>
      <c r="BK309" s="231">
        <f>ROUND(I309*H309,2)</f>
        <v>0</v>
      </c>
      <c r="BL309" s="18" t="s">
        <v>148</v>
      </c>
      <c r="BM309" s="230" t="s">
        <v>436</v>
      </c>
    </row>
    <row r="310" s="13" customFormat="1">
      <c r="A310" s="13"/>
      <c r="B310" s="232"/>
      <c r="C310" s="233"/>
      <c r="D310" s="234" t="s">
        <v>145</v>
      </c>
      <c r="E310" s="235" t="s">
        <v>1</v>
      </c>
      <c r="F310" s="236" t="s">
        <v>437</v>
      </c>
      <c r="G310" s="233"/>
      <c r="H310" s="237">
        <v>15</v>
      </c>
      <c r="I310" s="238"/>
      <c r="J310" s="233"/>
      <c r="K310" s="233"/>
      <c r="L310" s="239"/>
      <c r="M310" s="240"/>
      <c r="N310" s="241"/>
      <c r="O310" s="241"/>
      <c r="P310" s="241"/>
      <c r="Q310" s="241"/>
      <c r="R310" s="241"/>
      <c r="S310" s="241"/>
      <c r="T310" s="24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3" t="s">
        <v>145</v>
      </c>
      <c r="AU310" s="243" t="s">
        <v>83</v>
      </c>
      <c r="AV310" s="13" t="s">
        <v>83</v>
      </c>
      <c r="AW310" s="13" t="s">
        <v>30</v>
      </c>
      <c r="AX310" s="13" t="s">
        <v>73</v>
      </c>
      <c r="AY310" s="243" t="s">
        <v>133</v>
      </c>
    </row>
    <row r="311" s="14" customFormat="1">
      <c r="A311" s="14"/>
      <c r="B311" s="244"/>
      <c r="C311" s="245"/>
      <c r="D311" s="234" t="s">
        <v>145</v>
      </c>
      <c r="E311" s="246" t="s">
        <v>1</v>
      </c>
      <c r="F311" s="247" t="s">
        <v>147</v>
      </c>
      <c r="G311" s="245"/>
      <c r="H311" s="248">
        <v>15</v>
      </c>
      <c r="I311" s="249"/>
      <c r="J311" s="245"/>
      <c r="K311" s="245"/>
      <c r="L311" s="250"/>
      <c r="M311" s="251"/>
      <c r="N311" s="252"/>
      <c r="O311" s="252"/>
      <c r="P311" s="252"/>
      <c r="Q311" s="252"/>
      <c r="R311" s="252"/>
      <c r="S311" s="252"/>
      <c r="T311" s="253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4" t="s">
        <v>145</v>
      </c>
      <c r="AU311" s="254" t="s">
        <v>83</v>
      </c>
      <c r="AV311" s="14" t="s">
        <v>143</v>
      </c>
      <c r="AW311" s="14" t="s">
        <v>30</v>
      </c>
      <c r="AX311" s="14" t="s">
        <v>81</v>
      </c>
      <c r="AY311" s="254" t="s">
        <v>133</v>
      </c>
    </row>
    <row r="312" s="2" customFormat="1" ht="44.25" customHeight="1">
      <c r="A312" s="39"/>
      <c r="B312" s="40"/>
      <c r="C312" s="219" t="s">
        <v>438</v>
      </c>
      <c r="D312" s="219" t="s">
        <v>137</v>
      </c>
      <c r="E312" s="220" t="s">
        <v>439</v>
      </c>
      <c r="F312" s="221" t="s">
        <v>440</v>
      </c>
      <c r="G312" s="222" t="s">
        <v>140</v>
      </c>
      <c r="H312" s="223">
        <v>15</v>
      </c>
      <c r="I312" s="224"/>
      <c r="J312" s="225">
        <f>ROUND(I312*H312,2)</f>
        <v>0</v>
      </c>
      <c r="K312" s="221" t="s">
        <v>141</v>
      </c>
      <c r="L312" s="45"/>
      <c r="M312" s="226" t="s">
        <v>1</v>
      </c>
      <c r="N312" s="227" t="s">
        <v>38</v>
      </c>
      <c r="O312" s="92"/>
      <c r="P312" s="228">
        <f>O312*H312</f>
        <v>0</v>
      </c>
      <c r="Q312" s="228">
        <v>0.00036288</v>
      </c>
      <c r="R312" s="228">
        <f>Q312*H312</f>
        <v>0.0054431999999999996</v>
      </c>
      <c r="S312" s="228">
        <v>0</v>
      </c>
      <c r="T312" s="229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0" t="s">
        <v>148</v>
      </c>
      <c r="AT312" s="230" t="s">
        <v>137</v>
      </c>
      <c r="AU312" s="230" t="s">
        <v>83</v>
      </c>
      <c r="AY312" s="18" t="s">
        <v>133</v>
      </c>
      <c r="BE312" s="231">
        <f>IF(N312="základní",J312,0)</f>
        <v>0</v>
      </c>
      <c r="BF312" s="231">
        <f>IF(N312="snížená",J312,0)</f>
        <v>0</v>
      </c>
      <c r="BG312" s="231">
        <f>IF(N312="zákl. přenesená",J312,0)</f>
        <v>0</v>
      </c>
      <c r="BH312" s="231">
        <f>IF(N312="sníž. přenesená",J312,0)</f>
        <v>0</v>
      </c>
      <c r="BI312" s="231">
        <f>IF(N312="nulová",J312,0)</f>
        <v>0</v>
      </c>
      <c r="BJ312" s="18" t="s">
        <v>81</v>
      </c>
      <c r="BK312" s="231">
        <f>ROUND(I312*H312,2)</f>
        <v>0</v>
      </c>
      <c r="BL312" s="18" t="s">
        <v>148</v>
      </c>
      <c r="BM312" s="230" t="s">
        <v>441</v>
      </c>
    </row>
    <row r="313" s="13" customFormat="1">
      <c r="A313" s="13"/>
      <c r="B313" s="232"/>
      <c r="C313" s="233"/>
      <c r="D313" s="234" t="s">
        <v>145</v>
      </c>
      <c r="E313" s="235" t="s">
        <v>1</v>
      </c>
      <c r="F313" s="236" t="s">
        <v>437</v>
      </c>
      <c r="G313" s="233"/>
      <c r="H313" s="237">
        <v>15</v>
      </c>
      <c r="I313" s="238"/>
      <c r="J313" s="233"/>
      <c r="K313" s="233"/>
      <c r="L313" s="239"/>
      <c r="M313" s="240"/>
      <c r="N313" s="241"/>
      <c r="O313" s="241"/>
      <c r="P313" s="241"/>
      <c r="Q313" s="241"/>
      <c r="R313" s="241"/>
      <c r="S313" s="241"/>
      <c r="T313" s="24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3" t="s">
        <v>145</v>
      </c>
      <c r="AU313" s="243" t="s">
        <v>83</v>
      </c>
      <c r="AV313" s="13" t="s">
        <v>83</v>
      </c>
      <c r="AW313" s="13" t="s">
        <v>30</v>
      </c>
      <c r="AX313" s="13" t="s">
        <v>73</v>
      </c>
      <c r="AY313" s="243" t="s">
        <v>133</v>
      </c>
    </row>
    <row r="314" s="14" customFormat="1">
      <c r="A314" s="14"/>
      <c r="B314" s="244"/>
      <c r="C314" s="245"/>
      <c r="D314" s="234" t="s">
        <v>145</v>
      </c>
      <c r="E314" s="246" t="s">
        <v>1</v>
      </c>
      <c r="F314" s="247" t="s">
        <v>147</v>
      </c>
      <c r="G314" s="245"/>
      <c r="H314" s="248">
        <v>15</v>
      </c>
      <c r="I314" s="249"/>
      <c r="J314" s="245"/>
      <c r="K314" s="245"/>
      <c r="L314" s="250"/>
      <c r="M314" s="251"/>
      <c r="N314" s="252"/>
      <c r="O314" s="252"/>
      <c r="P314" s="252"/>
      <c r="Q314" s="252"/>
      <c r="R314" s="252"/>
      <c r="S314" s="252"/>
      <c r="T314" s="25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4" t="s">
        <v>145</v>
      </c>
      <c r="AU314" s="254" t="s">
        <v>83</v>
      </c>
      <c r="AV314" s="14" t="s">
        <v>143</v>
      </c>
      <c r="AW314" s="14" t="s">
        <v>30</v>
      </c>
      <c r="AX314" s="14" t="s">
        <v>81</v>
      </c>
      <c r="AY314" s="254" t="s">
        <v>133</v>
      </c>
    </row>
    <row r="315" s="12" customFormat="1" ht="25.92" customHeight="1">
      <c r="A315" s="12"/>
      <c r="B315" s="203"/>
      <c r="C315" s="204"/>
      <c r="D315" s="205" t="s">
        <v>72</v>
      </c>
      <c r="E315" s="206" t="s">
        <v>442</v>
      </c>
      <c r="F315" s="206" t="s">
        <v>443</v>
      </c>
      <c r="G315" s="204"/>
      <c r="H315" s="204"/>
      <c r="I315" s="207"/>
      <c r="J315" s="208">
        <f>BK315</f>
        <v>0</v>
      </c>
      <c r="K315" s="204"/>
      <c r="L315" s="209"/>
      <c r="M315" s="210"/>
      <c r="N315" s="211"/>
      <c r="O315" s="211"/>
      <c r="P315" s="212">
        <f>SUM(P316:P333)</f>
        <v>0</v>
      </c>
      <c r="Q315" s="211"/>
      <c r="R315" s="212">
        <f>SUM(R316:R333)</f>
        <v>0</v>
      </c>
      <c r="S315" s="211"/>
      <c r="T315" s="213">
        <f>SUM(T316:T333)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14" t="s">
        <v>142</v>
      </c>
      <c r="AT315" s="215" t="s">
        <v>72</v>
      </c>
      <c r="AU315" s="215" t="s">
        <v>73</v>
      </c>
      <c r="AY315" s="214" t="s">
        <v>133</v>
      </c>
      <c r="BK315" s="216">
        <f>SUM(BK316:BK333)</f>
        <v>0</v>
      </c>
    </row>
    <row r="316" s="2" customFormat="1" ht="24.15" customHeight="1">
      <c r="A316" s="39"/>
      <c r="B316" s="40"/>
      <c r="C316" s="219" t="s">
        <v>444</v>
      </c>
      <c r="D316" s="219" t="s">
        <v>137</v>
      </c>
      <c r="E316" s="220" t="s">
        <v>445</v>
      </c>
      <c r="F316" s="221" t="s">
        <v>446</v>
      </c>
      <c r="G316" s="222" t="s">
        <v>447</v>
      </c>
      <c r="H316" s="223">
        <v>15</v>
      </c>
      <c r="I316" s="224"/>
      <c r="J316" s="225">
        <f>ROUND(I316*H316,2)</f>
        <v>0</v>
      </c>
      <c r="K316" s="221" t="s">
        <v>141</v>
      </c>
      <c r="L316" s="45"/>
      <c r="M316" s="226" t="s">
        <v>1</v>
      </c>
      <c r="N316" s="227" t="s">
        <v>38</v>
      </c>
      <c r="O316" s="92"/>
      <c r="P316" s="228">
        <f>O316*H316</f>
        <v>0</v>
      </c>
      <c r="Q316" s="228">
        <v>0</v>
      </c>
      <c r="R316" s="228">
        <f>Q316*H316</f>
        <v>0</v>
      </c>
      <c r="S316" s="228">
        <v>0</v>
      </c>
      <c r="T316" s="229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0" t="s">
        <v>448</v>
      </c>
      <c r="AT316" s="230" t="s">
        <v>137</v>
      </c>
      <c r="AU316" s="230" t="s">
        <v>81</v>
      </c>
      <c r="AY316" s="18" t="s">
        <v>133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18" t="s">
        <v>81</v>
      </c>
      <c r="BK316" s="231">
        <f>ROUND(I316*H316,2)</f>
        <v>0</v>
      </c>
      <c r="BL316" s="18" t="s">
        <v>448</v>
      </c>
      <c r="BM316" s="230" t="s">
        <v>449</v>
      </c>
    </row>
    <row r="317" s="13" customFormat="1">
      <c r="A317" s="13"/>
      <c r="B317" s="232"/>
      <c r="C317" s="233"/>
      <c r="D317" s="234" t="s">
        <v>145</v>
      </c>
      <c r="E317" s="235" t="s">
        <v>1</v>
      </c>
      <c r="F317" s="236" t="s">
        <v>450</v>
      </c>
      <c r="G317" s="233"/>
      <c r="H317" s="237">
        <v>15</v>
      </c>
      <c r="I317" s="238"/>
      <c r="J317" s="233"/>
      <c r="K317" s="233"/>
      <c r="L317" s="239"/>
      <c r="M317" s="240"/>
      <c r="N317" s="241"/>
      <c r="O317" s="241"/>
      <c r="P317" s="241"/>
      <c r="Q317" s="241"/>
      <c r="R317" s="241"/>
      <c r="S317" s="241"/>
      <c r="T317" s="24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3" t="s">
        <v>145</v>
      </c>
      <c r="AU317" s="243" t="s">
        <v>81</v>
      </c>
      <c r="AV317" s="13" t="s">
        <v>83</v>
      </c>
      <c r="AW317" s="13" t="s">
        <v>30</v>
      </c>
      <c r="AX317" s="13" t="s">
        <v>73</v>
      </c>
      <c r="AY317" s="243" t="s">
        <v>133</v>
      </c>
    </row>
    <row r="318" s="14" customFormat="1">
      <c r="A318" s="14"/>
      <c r="B318" s="244"/>
      <c r="C318" s="245"/>
      <c r="D318" s="234" t="s">
        <v>145</v>
      </c>
      <c r="E318" s="246" t="s">
        <v>1</v>
      </c>
      <c r="F318" s="247" t="s">
        <v>147</v>
      </c>
      <c r="G318" s="245"/>
      <c r="H318" s="248">
        <v>15</v>
      </c>
      <c r="I318" s="249"/>
      <c r="J318" s="245"/>
      <c r="K318" s="245"/>
      <c r="L318" s="250"/>
      <c r="M318" s="251"/>
      <c r="N318" s="252"/>
      <c r="O318" s="252"/>
      <c r="P318" s="252"/>
      <c r="Q318" s="252"/>
      <c r="R318" s="252"/>
      <c r="S318" s="252"/>
      <c r="T318" s="25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4" t="s">
        <v>145</v>
      </c>
      <c r="AU318" s="254" t="s">
        <v>81</v>
      </c>
      <c r="AV318" s="14" t="s">
        <v>143</v>
      </c>
      <c r="AW318" s="14" t="s">
        <v>30</v>
      </c>
      <c r="AX318" s="14" t="s">
        <v>81</v>
      </c>
      <c r="AY318" s="254" t="s">
        <v>133</v>
      </c>
    </row>
    <row r="319" s="2" customFormat="1" ht="24.15" customHeight="1">
      <c r="A319" s="39"/>
      <c r="B319" s="40"/>
      <c r="C319" s="219" t="s">
        <v>178</v>
      </c>
      <c r="D319" s="219" t="s">
        <v>137</v>
      </c>
      <c r="E319" s="220" t="s">
        <v>451</v>
      </c>
      <c r="F319" s="221" t="s">
        <v>452</v>
      </c>
      <c r="G319" s="222" t="s">
        <v>447</v>
      </c>
      <c r="H319" s="223">
        <v>30</v>
      </c>
      <c r="I319" s="224"/>
      <c r="J319" s="225">
        <f>ROUND(I319*H319,2)</f>
        <v>0</v>
      </c>
      <c r="K319" s="221" t="s">
        <v>141</v>
      </c>
      <c r="L319" s="45"/>
      <c r="M319" s="226" t="s">
        <v>1</v>
      </c>
      <c r="N319" s="227" t="s">
        <v>38</v>
      </c>
      <c r="O319" s="92"/>
      <c r="P319" s="228">
        <f>O319*H319</f>
        <v>0</v>
      </c>
      <c r="Q319" s="228">
        <v>0</v>
      </c>
      <c r="R319" s="228">
        <f>Q319*H319</f>
        <v>0</v>
      </c>
      <c r="S319" s="228">
        <v>0</v>
      </c>
      <c r="T319" s="229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0" t="s">
        <v>448</v>
      </c>
      <c r="AT319" s="230" t="s">
        <v>137</v>
      </c>
      <c r="AU319" s="230" t="s">
        <v>81</v>
      </c>
      <c r="AY319" s="18" t="s">
        <v>133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18" t="s">
        <v>81</v>
      </c>
      <c r="BK319" s="231">
        <f>ROUND(I319*H319,2)</f>
        <v>0</v>
      </c>
      <c r="BL319" s="18" t="s">
        <v>448</v>
      </c>
      <c r="BM319" s="230" t="s">
        <v>453</v>
      </c>
    </row>
    <row r="320" s="13" customFormat="1">
      <c r="A320" s="13"/>
      <c r="B320" s="232"/>
      <c r="C320" s="233"/>
      <c r="D320" s="234" t="s">
        <v>145</v>
      </c>
      <c r="E320" s="235" t="s">
        <v>1</v>
      </c>
      <c r="F320" s="236" t="s">
        <v>454</v>
      </c>
      <c r="G320" s="233"/>
      <c r="H320" s="237">
        <v>30</v>
      </c>
      <c r="I320" s="238"/>
      <c r="J320" s="233"/>
      <c r="K320" s="233"/>
      <c r="L320" s="239"/>
      <c r="M320" s="240"/>
      <c r="N320" s="241"/>
      <c r="O320" s="241"/>
      <c r="P320" s="241"/>
      <c r="Q320" s="241"/>
      <c r="R320" s="241"/>
      <c r="S320" s="241"/>
      <c r="T320" s="24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3" t="s">
        <v>145</v>
      </c>
      <c r="AU320" s="243" t="s">
        <v>81</v>
      </c>
      <c r="AV320" s="13" t="s">
        <v>83</v>
      </c>
      <c r="AW320" s="13" t="s">
        <v>30</v>
      </c>
      <c r="AX320" s="13" t="s">
        <v>73</v>
      </c>
      <c r="AY320" s="243" t="s">
        <v>133</v>
      </c>
    </row>
    <row r="321" s="14" customFormat="1">
      <c r="A321" s="14"/>
      <c r="B321" s="244"/>
      <c r="C321" s="245"/>
      <c r="D321" s="234" t="s">
        <v>145</v>
      </c>
      <c r="E321" s="246" t="s">
        <v>1</v>
      </c>
      <c r="F321" s="247" t="s">
        <v>147</v>
      </c>
      <c r="G321" s="245"/>
      <c r="H321" s="248">
        <v>30</v>
      </c>
      <c r="I321" s="249"/>
      <c r="J321" s="245"/>
      <c r="K321" s="245"/>
      <c r="L321" s="250"/>
      <c r="M321" s="251"/>
      <c r="N321" s="252"/>
      <c r="O321" s="252"/>
      <c r="P321" s="252"/>
      <c r="Q321" s="252"/>
      <c r="R321" s="252"/>
      <c r="S321" s="252"/>
      <c r="T321" s="253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4" t="s">
        <v>145</v>
      </c>
      <c r="AU321" s="254" t="s">
        <v>81</v>
      </c>
      <c r="AV321" s="14" t="s">
        <v>143</v>
      </c>
      <c r="AW321" s="14" t="s">
        <v>30</v>
      </c>
      <c r="AX321" s="14" t="s">
        <v>81</v>
      </c>
      <c r="AY321" s="254" t="s">
        <v>133</v>
      </c>
    </row>
    <row r="322" s="2" customFormat="1" ht="33" customHeight="1">
      <c r="A322" s="39"/>
      <c r="B322" s="40"/>
      <c r="C322" s="219" t="s">
        <v>455</v>
      </c>
      <c r="D322" s="219" t="s">
        <v>137</v>
      </c>
      <c r="E322" s="220" t="s">
        <v>456</v>
      </c>
      <c r="F322" s="221" t="s">
        <v>457</v>
      </c>
      <c r="G322" s="222" t="s">
        <v>447</v>
      </c>
      <c r="H322" s="223">
        <v>75</v>
      </c>
      <c r="I322" s="224"/>
      <c r="J322" s="225">
        <f>ROUND(I322*H322,2)</f>
        <v>0</v>
      </c>
      <c r="K322" s="221" t="s">
        <v>141</v>
      </c>
      <c r="L322" s="45"/>
      <c r="M322" s="226" t="s">
        <v>1</v>
      </c>
      <c r="N322" s="227" t="s">
        <v>38</v>
      </c>
      <c r="O322" s="92"/>
      <c r="P322" s="228">
        <f>O322*H322</f>
        <v>0</v>
      </c>
      <c r="Q322" s="228">
        <v>0</v>
      </c>
      <c r="R322" s="228">
        <f>Q322*H322</f>
        <v>0</v>
      </c>
      <c r="S322" s="228">
        <v>0</v>
      </c>
      <c r="T322" s="229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0" t="s">
        <v>458</v>
      </c>
      <c r="AT322" s="230" t="s">
        <v>137</v>
      </c>
      <c r="AU322" s="230" t="s">
        <v>81</v>
      </c>
      <c r="AY322" s="18" t="s">
        <v>133</v>
      </c>
      <c r="BE322" s="231">
        <f>IF(N322="základní",J322,0)</f>
        <v>0</v>
      </c>
      <c r="BF322" s="231">
        <f>IF(N322="snížená",J322,0)</f>
        <v>0</v>
      </c>
      <c r="BG322" s="231">
        <f>IF(N322="zákl. přenesená",J322,0)</f>
        <v>0</v>
      </c>
      <c r="BH322" s="231">
        <f>IF(N322="sníž. přenesená",J322,0)</f>
        <v>0</v>
      </c>
      <c r="BI322" s="231">
        <f>IF(N322="nulová",J322,0)</f>
        <v>0</v>
      </c>
      <c r="BJ322" s="18" t="s">
        <v>81</v>
      </c>
      <c r="BK322" s="231">
        <f>ROUND(I322*H322,2)</f>
        <v>0</v>
      </c>
      <c r="BL322" s="18" t="s">
        <v>458</v>
      </c>
      <c r="BM322" s="230" t="s">
        <v>459</v>
      </c>
    </row>
    <row r="323" s="16" customFormat="1">
      <c r="A323" s="16"/>
      <c r="B323" s="266"/>
      <c r="C323" s="267"/>
      <c r="D323" s="234" t="s">
        <v>145</v>
      </c>
      <c r="E323" s="268" t="s">
        <v>1</v>
      </c>
      <c r="F323" s="269" t="s">
        <v>460</v>
      </c>
      <c r="G323" s="267"/>
      <c r="H323" s="268" t="s">
        <v>1</v>
      </c>
      <c r="I323" s="270"/>
      <c r="J323" s="267"/>
      <c r="K323" s="267"/>
      <c r="L323" s="271"/>
      <c r="M323" s="272"/>
      <c r="N323" s="273"/>
      <c r="O323" s="273"/>
      <c r="P323" s="273"/>
      <c r="Q323" s="273"/>
      <c r="R323" s="273"/>
      <c r="S323" s="273"/>
      <c r="T323" s="274"/>
      <c r="U323" s="16"/>
      <c r="V323" s="16"/>
      <c r="W323" s="16"/>
      <c r="X323" s="16"/>
      <c r="Y323" s="16"/>
      <c r="Z323" s="16"/>
      <c r="AA323" s="16"/>
      <c r="AB323" s="16"/>
      <c r="AC323" s="16"/>
      <c r="AD323" s="16"/>
      <c r="AE323" s="16"/>
      <c r="AT323" s="275" t="s">
        <v>145</v>
      </c>
      <c r="AU323" s="275" t="s">
        <v>81</v>
      </c>
      <c r="AV323" s="16" t="s">
        <v>81</v>
      </c>
      <c r="AW323" s="16" t="s">
        <v>30</v>
      </c>
      <c r="AX323" s="16" t="s">
        <v>73</v>
      </c>
      <c r="AY323" s="275" t="s">
        <v>133</v>
      </c>
    </row>
    <row r="324" s="16" customFormat="1">
      <c r="A324" s="16"/>
      <c r="B324" s="266"/>
      <c r="C324" s="267"/>
      <c r="D324" s="234" t="s">
        <v>145</v>
      </c>
      <c r="E324" s="268" t="s">
        <v>1</v>
      </c>
      <c r="F324" s="269" t="s">
        <v>461</v>
      </c>
      <c r="G324" s="267"/>
      <c r="H324" s="268" t="s">
        <v>1</v>
      </c>
      <c r="I324" s="270"/>
      <c r="J324" s="267"/>
      <c r="K324" s="267"/>
      <c r="L324" s="271"/>
      <c r="M324" s="272"/>
      <c r="N324" s="273"/>
      <c r="O324" s="273"/>
      <c r="P324" s="273"/>
      <c r="Q324" s="273"/>
      <c r="R324" s="273"/>
      <c r="S324" s="273"/>
      <c r="T324" s="274"/>
      <c r="U324" s="16"/>
      <c r="V324" s="16"/>
      <c r="W324" s="16"/>
      <c r="X324" s="16"/>
      <c r="Y324" s="16"/>
      <c r="Z324" s="16"/>
      <c r="AA324" s="16"/>
      <c r="AB324" s="16"/>
      <c r="AC324" s="16"/>
      <c r="AD324" s="16"/>
      <c r="AE324" s="16"/>
      <c r="AT324" s="275" t="s">
        <v>145</v>
      </c>
      <c r="AU324" s="275" t="s">
        <v>81</v>
      </c>
      <c r="AV324" s="16" t="s">
        <v>81</v>
      </c>
      <c r="AW324" s="16" t="s">
        <v>30</v>
      </c>
      <c r="AX324" s="16" t="s">
        <v>73</v>
      </c>
      <c r="AY324" s="275" t="s">
        <v>133</v>
      </c>
    </row>
    <row r="325" s="16" customFormat="1">
      <c r="A325" s="16"/>
      <c r="B325" s="266"/>
      <c r="C325" s="267"/>
      <c r="D325" s="234" t="s">
        <v>145</v>
      </c>
      <c r="E325" s="268" t="s">
        <v>1</v>
      </c>
      <c r="F325" s="269" t="s">
        <v>462</v>
      </c>
      <c r="G325" s="267"/>
      <c r="H325" s="268" t="s">
        <v>1</v>
      </c>
      <c r="I325" s="270"/>
      <c r="J325" s="267"/>
      <c r="K325" s="267"/>
      <c r="L325" s="271"/>
      <c r="M325" s="272"/>
      <c r="N325" s="273"/>
      <c r="O325" s="273"/>
      <c r="P325" s="273"/>
      <c r="Q325" s="273"/>
      <c r="R325" s="273"/>
      <c r="S325" s="273"/>
      <c r="T325" s="274"/>
      <c r="U325" s="16"/>
      <c r="V325" s="16"/>
      <c r="W325" s="16"/>
      <c r="X325" s="16"/>
      <c r="Y325" s="16"/>
      <c r="Z325" s="16"/>
      <c r="AA325" s="16"/>
      <c r="AB325" s="16"/>
      <c r="AC325" s="16"/>
      <c r="AD325" s="16"/>
      <c r="AE325" s="16"/>
      <c r="AT325" s="275" t="s">
        <v>145</v>
      </c>
      <c r="AU325" s="275" t="s">
        <v>81</v>
      </c>
      <c r="AV325" s="16" t="s">
        <v>81</v>
      </c>
      <c r="AW325" s="16" t="s">
        <v>30</v>
      </c>
      <c r="AX325" s="16" t="s">
        <v>73</v>
      </c>
      <c r="AY325" s="275" t="s">
        <v>133</v>
      </c>
    </row>
    <row r="326" s="16" customFormat="1">
      <c r="A326" s="16"/>
      <c r="B326" s="266"/>
      <c r="C326" s="267"/>
      <c r="D326" s="234" t="s">
        <v>145</v>
      </c>
      <c r="E326" s="268" t="s">
        <v>1</v>
      </c>
      <c r="F326" s="269" t="s">
        <v>463</v>
      </c>
      <c r="G326" s="267"/>
      <c r="H326" s="268" t="s">
        <v>1</v>
      </c>
      <c r="I326" s="270"/>
      <c r="J326" s="267"/>
      <c r="K326" s="267"/>
      <c r="L326" s="271"/>
      <c r="M326" s="272"/>
      <c r="N326" s="273"/>
      <c r="O326" s="273"/>
      <c r="P326" s="273"/>
      <c r="Q326" s="273"/>
      <c r="R326" s="273"/>
      <c r="S326" s="273"/>
      <c r="T326" s="274"/>
      <c r="U326" s="16"/>
      <c r="V326" s="16"/>
      <c r="W326" s="16"/>
      <c r="X326" s="16"/>
      <c r="Y326" s="16"/>
      <c r="Z326" s="16"/>
      <c r="AA326" s="16"/>
      <c r="AB326" s="16"/>
      <c r="AC326" s="16"/>
      <c r="AD326" s="16"/>
      <c r="AE326" s="16"/>
      <c r="AT326" s="275" t="s">
        <v>145</v>
      </c>
      <c r="AU326" s="275" t="s">
        <v>81</v>
      </c>
      <c r="AV326" s="16" t="s">
        <v>81</v>
      </c>
      <c r="AW326" s="16" t="s">
        <v>30</v>
      </c>
      <c r="AX326" s="16" t="s">
        <v>73</v>
      </c>
      <c r="AY326" s="275" t="s">
        <v>133</v>
      </c>
    </row>
    <row r="327" s="16" customFormat="1">
      <c r="A327" s="16"/>
      <c r="B327" s="266"/>
      <c r="C327" s="267"/>
      <c r="D327" s="234" t="s">
        <v>145</v>
      </c>
      <c r="E327" s="268" t="s">
        <v>1</v>
      </c>
      <c r="F327" s="269" t="s">
        <v>464</v>
      </c>
      <c r="G327" s="267"/>
      <c r="H327" s="268" t="s">
        <v>1</v>
      </c>
      <c r="I327" s="270"/>
      <c r="J327" s="267"/>
      <c r="K327" s="267"/>
      <c r="L327" s="271"/>
      <c r="M327" s="272"/>
      <c r="N327" s="273"/>
      <c r="O327" s="273"/>
      <c r="P327" s="273"/>
      <c r="Q327" s="273"/>
      <c r="R327" s="273"/>
      <c r="S327" s="273"/>
      <c r="T327" s="274"/>
      <c r="U327" s="16"/>
      <c r="V327" s="16"/>
      <c r="W327" s="16"/>
      <c r="X327" s="16"/>
      <c r="Y327" s="16"/>
      <c r="Z327" s="16"/>
      <c r="AA327" s="16"/>
      <c r="AB327" s="16"/>
      <c r="AC327" s="16"/>
      <c r="AD327" s="16"/>
      <c r="AE327" s="16"/>
      <c r="AT327" s="275" t="s">
        <v>145</v>
      </c>
      <c r="AU327" s="275" t="s">
        <v>81</v>
      </c>
      <c r="AV327" s="16" t="s">
        <v>81</v>
      </c>
      <c r="AW327" s="16" t="s">
        <v>30</v>
      </c>
      <c r="AX327" s="16" t="s">
        <v>73</v>
      </c>
      <c r="AY327" s="275" t="s">
        <v>133</v>
      </c>
    </row>
    <row r="328" s="16" customFormat="1">
      <c r="A328" s="16"/>
      <c r="B328" s="266"/>
      <c r="C328" s="267"/>
      <c r="D328" s="234" t="s">
        <v>145</v>
      </c>
      <c r="E328" s="268" t="s">
        <v>1</v>
      </c>
      <c r="F328" s="269" t="s">
        <v>465</v>
      </c>
      <c r="G328" s="267"/>
      <c r="H328" s="268" t="s">
        <v>1</v>
      </c>
      <c r="I328" s="270"/>
      <c r="J328" s="267"/>
      <c r="K328" s="267"/>
      <c r="L328" s="271"/>
      <c r="M328" s="272"/>
      <c r="N328" s="273"/>
      <c r="O328" s="273"/>
      <c r="P328" s="273"/>
      <c r="Q328" s="273"/>
      <c r="R328" s="273"/>
      <c r="S328" s="273"/>
      <c r="T328" s="274"/>
      <c r="U328" s="16"/>
      <c r="V328" s="16"/>
      <c r="W328" s="16"/>
      <c r="X328" s="16"/>
      <c r="Y328" s="16"/>
      <c r="Z328" s="16"/>
      <c r="AA328" s="16"/>
      <c r="AB328" s="16"/>
      <c r="AC328" s="16"/>
      <c r="AD328" s="16"/>
      <c r="AE328" s="16"/>
      <c r="AT328" s="275" t="s">
        <v>145</v>
      </c>
      <c r="AU328" s="275" t="s">
        <v>81</v>
      </c>
      <c r="AV328" s="16" t="s">
        <v>81</v>
      </c>
      <c r="AW328" s="16" t="s">
        <v>30</v>
      </c>
      <c r="AX328" s="16" t="s">
        <v>73</v>
      </c>
      <c r="AY328" s="275" t="s">
        <v>133</v>
      </c>
    </row>
    <row r="329" s="16" customFormat="1">
      <c r="A329" s="16"/>
      <c r="B329" s="266"/>
      <c r="C329" s="267"/>
      <c r="D329" s="234" t="s">
        <v>145</v>
      </c>
      <c r="E329" s="268" t="s">
        <v>1</v>
      </c>
      <c r="F329" s="269" t="s">
        <v>466</v>
      </c>
      <c r="G329" s="267"/>
      <c r="H329" s="268" t="s">
        <v>1</v>
      </c>
      <c r="I329" s="270"/>
      <c r="J329" s="267"/>
      <c r="K329" s="267"/>
      <c r="L329" s="271"/>
      <c r="M329" s="272"/>
      <c r="N329" s="273"/>
      <c r="O329" s="273"/>
      <c r="P329" s="273"/>
      <c r="Q329" s="273"/>
      <c r="R329" s="273"/>
      <c r="S329" s="273"/>
      <c r="T329" s="274"/>
      <c r="U329" s="16"/>
      <c r="V329" s="16"/>
      <c r="W329" s="16"/>
      <c r="X329" s="16"/>
      <c r="Y329" s="16"/>
      <c r="Z329" s="16"/>
      <c r="AA329" s="16"/>
      <c r="AB329" s="16"/>
      <c r="AC329" s="16"/>
      <c r="AD329" s="16"/>
      <c r="AE329" s="16"/>
      <c r="AT329" s="275" t="s">
        <v>145</v>
      </c>
      <c r="AU329" s="275" t="s">
        <v>81</v>
      </c>
      <c r="AV329" s="16" t="s">
        <v>81</v>
      </c>
      <c r="AW329" s="16" t="s">
        <v>30</v>
      </c>
      <c r="AX329" s="16" t="s">
        <v>73</v>
      </c>
      <c r="AY329" s="275" t="s">
        <v>133</v>
      </c>
    </row>
    <row r="330" s="16" customFormat="1">
      <c r="A330" s="16"/>
      <c r="B330" s="266"/>
      <c r="C330" s="267"/>
      <c r="D330" s="234" t="s">
        <v>145</v>
      </c>
      <c r="E330" s="268" t="s">
        <v>1</v>
      </c>
      <c r="F330" s="269" t="s">
        <v>467</v>
      </c>
      <c r="G330" s="267"/>
      <c r="H330" s="268" t="s">
        <v>1</v>
      </c>
      <c r="I330" s="270"/>
      <c r="J330" s="267"/>
      <c r="K330" s="267"/>
      <c r="L330" s="271"/>
      <c r="M330" s="272"/>
      <c r="N330" s="273"/>
      <c r="O330" s="273"/>
      <c r="P330" s="273"/>
      <c r="Q330" s="273"/>
      <c r="R330" s="273"/>
      <c r="S330" s="273"/>
      <c r="T330" s="274"/>
      <c r="U330" s="16"/>
      <c r="V330" s="16"/>
      <c r="W330" s="16"/>
      <c r="X330" s="16"/>
      <c r="Y330" s="16"/>
      <c r="Z330" s="16"/>
      <c r="AA330" s="16"/>
      <c r="AB330" s="16"/>
      <c r="AC330" s="16"/>
      <c r="AD330" s="16"/>
      <c r="AE330" s="16"/>
      <c r="AT330" s="275" t="s">
        <v>145</v>
      </c>
      <c r="AU330" s="275" t="s">
        <v>81</v>
      </c>
      <c r="AV330" s="16" t="s">
        <v>81</v>
      </c>
      <c r="AW330" s="16" t="s">
        <v>30</v>
      </c>
      <c r="AX330" s="16" t="s">
        <v>73</v>
      </c>
      <c r="AY330" s="275" t="s">
        <v>133</v>
      </c>
    </row>
    <row r="331" s="16" customFormat="1">
      <c r="A331" s="16"/>
      <c r="B331" s="266"/>
      <c r="C331" s="267"/>
      <c r="D331" s="234" t="s">
        <v>145</v>
      </c>
      <c r="E331" s="268" t="s">
        <v>1</v>
      </c>
      <c r="F331" s="269" t="s">
        <v>468</v>
      </c>
      <c r="G331" s="267"/>
      <c r="H331" s="268" t="s">
        <v>1</v>
      </c>
      <c r="I331" s="270"/>
      <c r="J331" s="267"/>
      <c r="K331" s="267"/>
      <c r="L331" s="271"/>
      <c r="M331" s="272"/>
      <c r="N331" s="273"/>
      <c r="O331" s="273"/>
      <c r="P331" s="273"/>
      <c r="Q331" s="273"/>
      <c r="R331" s="273"/>
      <c r="S331" s="273"/>
      <c r="T331" s="274"/>
      <c r="U331" s="16"/>
      <c r="V331" s="16"/>
      <c r="W331" s="16"/>
      <c r="X331" s="16"/>
      <c r="Y331" s="16"/>
      <c r="Z331" s="16"/>
      <c r="AA331" s="16"/>
      <c r="AB331" s="16"/>
      <c r="AC331" s="16"/>
      <c r="AD331" s="16"/>
      <c r="AE331" s="16"/>
      <c r="AT331" s="275" t="s">
        <v>145</v>
      </c>
      <c r="AU331" s="275" t="s">
        <v>81</v>
      </c>
      <c r="AV331" s="16" t="s">
        <v>81</v>
      </c>
      <c r="AW331" s="16" t="s">
        <v>30</v>
      </c>
      <c r="AX331" s="16" t="s">
        <v>73</v>
      </c>
      <c r="AY331" s="275" t="s">
        <v>133</v>
      </c>
    </row>
    <row r="332" s="13" customFormat="1">
      <c r="A332" s="13"/>
      <c r="B332" s="232"/>
      <c r="C332" s="233"/>
      <c r="D332" s="234" t="s">
        <v>145</v>
      </c>
      <c r="E332" s="235" t="s">
        <v>1</v>
      </c>
      <c r="F332" s="236" t="s">
        <v>469</v>
      </c>
      <c r="G332" s="233"/>
      <c r="H332" s="237">
        <v>75</v>
      </c>
      <c r="I332" s="238"/>
      <c r="J332" s="233"/>
      <c r="K332" s="233"/>
      <c r="L332" s="239"/>
      <c r="M332" s="240"/>
      <c r="N332" s="241"/>
      <c r="O332" s="241"/>
      <c r="P332" s="241"/>
      <c r="Q332" s="241"/>
      <c r="R332" s="241"/>
      <c r="S332" s="241"/>
      <c r="T332" s="24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3" t="s">
        <v>145</v>
      </c>
      <c r="AU332" s="243" t="s">
        <v>81</v>
      </c>
      <c r="AV332" s="13" t="s">
        <v>83</v>
      </c>
      <c r="AW332" s="13" t="s">
        <v>30</v>
      </c>
      <c r="AX332" s="13" t="s">
        <v>73</v>
      </c>
      <c r="AY332" s="243" t="s">
        <v>133</v>
      </c>
    </row>
    <row r="333" s="14" customFormat="1">
      <c r="A333" s="14"/>
      <c r="B333" s="244"/>
      <c r="C333" s="245"/>
      <c r="D333" s="234" t="s">
        <v>145</v>
      </c>
      <c r="E333" s="246" t="s">
        <v>1</v>
      </c>
      <c r="F333" s="247" t="s">
        <v>147</v>
      </c>
      <c r="G333" s="245"/>
      <c r="H333" s="248">
        <v>75</v>
      </c>
      <c r="I333" s="249"/>
      <c r="J333" s="245"/>
      <c r="K333" s="245"/>
      <c r="L333" s="250"/>
      <c r="M333" s="251"/>
      <c r="N333" s="252"/>
      <c r="O333" s="252"/>
      <c r="P333" s="252"/>
      <c r="Q333" s="252"/>
      <c r="R333" s="252"/>
      <c r="S333" s="252"/>
      <c r="T333" s="253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4" t="s">
        <v>145</v>
      </c>
      <c r="AU333" s="254" t="s">
        <v>81</v>
      </c>
      <c r="AV333" s="14" t="s">
        <v>143</v>
      </c>
      <c r="AW333" s="14" t="s">
        <v>30</v>
      </c>
      <c r="AX333" s="14" t="s">
        <v>81</v>
      </c>
      <c r="AY333" s="254" t="s">
        <v>133</v>
      </c>
    </row>
    <row r="334" s="12" customFormat="1" ht="25.92" customHeight="1">
      <c r="A334" s="12"/>
      <c r="B334" s="203"/>
      <c r="C334" s="204"/>
      <c r="D334" s="205" t="s">
        <v>72</v>
      </c>
      <c r="E334" s="206" t="s">
        <v>470</v>
      </c>
      <c r="F334" s="206" t="s">
        <v>471</v>
      </c>
      <c r="G334" s="204"/>
      <c r="H334" s="204"/>
      <c r="I334" s="207"/>
      <c r="J334" s="208">
        <f>BK334</f>
        <v>0</v>
      </c>
      <c r="K334" s="204"/>
      <c r="L334" s="209"/>
      <c r="M334" s="210"/>
      <c r="N334" s="211"/>
      <c r="O334" s="211"/>
      <c r="P334" s="212">
        <f>SUM(P335:P346)</f>
        <v>0</v>
      </c>
      <c r="Q334" s="211"/>
      <c r="R334" s="212">
        <f>SUM(R335:R346)</f>
        <v>0</v>
      </c>
      <c r="S334" s="211"/>
      <c r="T334" s="213">
        <f>SUM(T335:T346)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14" t="s">
        <v>142</v>
      </c>
      <c r="AT334" s="215" t="s">
        <v>72</v>
      </c>
      <c r="AU334" s="215" t="s">
        <v>73</v>
      </c>
      <c r="AY334" s="214" t="s">
        <v>133</v>
      </c>
      <c r="BK334" s="216">
        <f>SUM(BK335:BK346)</f>
        <v>0</v>
      </c>
    </row>
    <row r="335" s="2" customFormat="1" ht="24.15" customHeight="1">
      <c r="A335" s="39"/>
      <c r="B335" s="40"/>
      <c r="C335" s="219" t="s">
        <v>472</v>
      </c>
      <c r="D335" s="219" t="s">
        <v>137</v>
      </c>
      <c r="E335" s="220" t="s">
        <v>473</v>
      </c>
      <c r="F335" s="221" t="s">
        <v>474</v>
      </c>
      <c r="G335" s="222" t="s">
        <v>304</v>
      </c>
      <c r="H335" s="223">
        <v>1</v>
      </c>
      <c r="I335" s="224"/>
      <c r="J335" s="225">
        <f>ROUND(I335*H335,2)</f>
        <v>0</v>
      </c>
      <c r="K335" s="221" t="s">
        <v>1</v>
      </c>
      <c r="L335" s="45"/>
      <c r="M335" s="226" t="s">
        <v>1</v>
      </c>
      <c r="N335" s="227" t="s">
        <v>38</v>
      </c>
      <c r="O335" s="92"/>
      <c r="P335" s="228">
        <f>O335*H335</f>
        <v>0</v>
      </c>
      <c r="Q335" s="228">
        <v>0</v>
      </c>
      <c r="R335" s="228">
        <f>Q335*H335</f>
        <v>0</v>
      </c>
      <c r="S335" s="228">
        <v>0</v>
      </c>
      <c r="T335" s="229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0" t="s">
        <v>458</v>
      </c>
      <c r="AT335" s="230" t="s">
        <v>137</v>
      </c>
      <c r="AU335" s="230" t="s">
        <v>81</v>
      </c>
      <c r="AY335" s="18" t="s">
        <v>133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18" t="s">
        <v>81</v>
      </c>
      <c r="BK335" s="231">
        <f>ROUND(I335*H335,2)</f>
        <v>0</v>
      </c>
      <c r="BL335" s="18" t="s">
        <v>458</v>
      </c>
      <c r="BM335" s="230" t="s">
        <v>475</v>
      </c>
    </row>
    <row r="336" s="13" customFormat="1">
      <c r="A336" s="13"/>
      <c r="B336" s="232"/>
      <c r="C336" s="233"/>
      <c r="D336" s="234" t="s">
        <v>145</v>
      </c>
      <c r="E336" s="235" t="s">
        <v>1</v>
      </c>
      <c r="F336" s="236" t="s">
        <v>476</v>
      </c>
      <c r="G336" s="233"/>
      <c r="H336" s="237">
        <v>1</v>
      </c>
      <c r="I336" s="238"/>
      <c r="J336" s="233"/>
      <c r="K336" s="233"/>
      <c r="L336" s="239"/>
      <c r="M336" s="240"/>
      <c r="N336" s="241"/>
      <c r="O336" s="241"/>
      <c r="P336" s="241"/>
      <c r="Q336" s="241"/>
      <c r="R336" s="241"/>
      <c r="S336" s="241"/>
      <c r="T336" s="24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3" t="s">
        <v>145</v>
      </c>
      <c r="AU336" s="243" t="s">
        <v>81</v>
      </c>
      <c r="AV336" s="13" t="s">
        <v>83</v>
      </c>
      <c r="AW336" s="13" t="s">
        <v>30</v>
      </c>
      <c r="AX336" s="13" t="s">
        <v>73</v>
      </c>
      <c r="AY336" s="243" t="s">
        <v>133</v>
      </c>
    </row>
    <row r="337" s="14" customFormat="1">
      <c r="A337" s="14"/>
      <c r="B337" s="244"/>
      <c r="C337" s="245"/>
      <c r="D337" s="234" t="s">
        <v>145</v>
      </c>
      <c r="E337" s="246" t="s">
        <v>1</v>
      </c>
      <c r="F337" s="247" t="s">
        <v>147</v>
      </c>
      <c r="G337" s="245"/>
      <c r="H337" s="248">
        <v>1</v>
      </c>
      <c r="I337" s="249"/>
      <c r="J337" s="245"/>
      <c r="K337" s="245"/>
      <c r="L337" s="250"/>
      <c r="M337" s="251"/>
      <c r="N337" s="252"/>
      <c r="O337" s="252"/>
      <c r="P337" s="252"/>
      <c r="Q337" s="252"/>
      <c r="R337" s="252"/>
      <c r="S337" s="252"/>
      <c r="T337" s="253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4" t="s">
        <v>145</v>
      </c>
      <c r="AU337" s="254" t="s">
        <v>81</v>
      </c>
      <c r="AV337" s="14" t="s">
        <v>143</v>
      </c>
      <c r="AW337" s="14" t="s">
        <v>30</v>
      </c>
      <c r="AX337" s="14" t="s">
        <v>81</v>
      </c>
      <c r="AY337" s="254" t="s">
        <v>133</v>
      </c>
    </row>
    <row r="338" s="2" customFormat="1" ht="33" customHeight="1">
      <c r="A338" s="39"/>
      <c r="B338" s="40"/>
      <c r="C338" s="219" t="s">
        <v>477</v>
      </c>
      <c r="D338" s="219" t="s">
        <v>137</v>
      </c>
      <c r="E338" s="220" t="s">
        <v>478</v>
      </c>
      <c r="F338" s="221" t="s">
        <v>479</v>
      </c>
      <c r="G338" s="222" t="s">
        <v>162</v>
      </c>
      <c r="H338" s="223">
        <v>1</v>
      </c>
      <c r="I338" s="224"/>
      <c r="J338" s="225">
        <f>ROUND(I338*H338,2)</f>
        <v>0</v>
      </c>
      <c r="K338" s="221" t="s">
        <v>1</v>
      </c>
      <c r="L338" s="45"/>
      <c r="M338" s="226" t="s">
        <v>1</v>
      </c>
      <c r="N338" s="227" t="s">
        <v>38</v>
      </c>
      <c r="O338" s="92"/>
      <c r="P338" s="228">
        <f>O338*H338</f>
        <v>0</v>
      </c>
      <c r="Q338" s="228">
        <v>0</v>
      </c>
      <c r="R338" s="228">
        <f>Q338*H338</f>
        <v>0</v>
      </c>
      <c r="S338" s="228">
        <v>0</v>
      </c>
      <c r="T338" s="229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0" t="s">
        <v>458</v>
      </c>
      <c r="AT338" s="230" t="s">
        <v>137</v>
      </c>
      <c r="AU338" s="230" t="s">
        <v>81</v>
      </c>
      <c r="AY338" s="18" t="s">
        <v>133</v>
      </c>
      <c r="BE338" s="231">
        <f>IF(N338="základní",J338,0)</f>
        <v>0</v>
      </c>
      <c r="BF338" s="231">
        <f>IF(N338="snížená",J338,0)</f>
        <v>0</v>
      </c>
      <c r="BG338" s="231">
        <f>IF(N338="zákl. přenesená",J338,0)</f>
        <v>0</v>
      </c>
      <c r="BH338" s="231">
        <f>IF(N338="sníž. přenesená",J338,0)</f>
        <v>0</v>
      </c>
      <c r="BI338" s="231">
        <f>IF(N338="nulová",J338,0)</f>
        <v>0</v>
      </c>
      <c r="BJ338" s="18" t="s">
        <v>81</v>
      </c>
      <c r="BK338" s="231">
        <f>ROUND(I338*H338,2)</f>
        <v>0</v>
      </c>
      <c r="BL338" s="18" t="s">
        <v>458</v>
      </c>
      <c r="BM338" s="230" t="s">
        <v>480</v>
      </c>
    </row>
    <row r="339" s="13" customFormat="1">
      <c r="A339" s="13"/>
      <c r="B339" s="232"/>
      <c r="C339" s="233"/>
      <c r="D339" s="234" t="s">
        <v>145</v>
      </c>
      <c r="E339" s="235" t="s">
        <v>1</v>
      </c>
      <c r="F339" s="236" t="s">
        <v>481</v>
      </c>
      <c r="G339" s="233"/>
      <c r="H339" s="237">
        <v>1</v>
      </c>
      <c r="I339" s="238"/>
      <c r="J339" s="233"/>
      <c r="K339" s="233"/>
      <c r="L339" s="239"/>
      <c r="M339" s="240"/>
      <c r="N339" s="241"/>
      <c r="O339" s="241"/>
      <c r="P339" s="241"/>
      <c r="Q339" s="241"/>
      <c r="R339" s="241"/>
      <c r="S339" s="241"/>
      <c r="T339" s="24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3" t="s">
        <v>145</v>
      </c>
      <c r="AU339" s="243" t="s">
        <v>81</v>
      </c>
      <c r="AV339" s="13" t="s">
        <v>83</v>
      </c>
      <c r="AW339" s="13" t="s">
        <v>30</v>
      </c>
      <c r="AX339" s="13" t="s">
        <v>73</v>
      </c>
      <c r="AY339" s="243" t="s">
        <v>133</v>
      </c>
    </row>
    <row r="340" s="14" customFormat="1">
      <c r="A340" s="14"/>
      <c r="B340" s="244"/>
      <c r="C340" s="245"/>
      <c r="D340" s="234" t="s">
        <v>145</v>
      </c>
      <c r="E340" s="246" t="s">
        <v>1</v>
      </c>
      <c r="F340" s="247" t="s">
        <v>147</v>
      </c>
      <c r="G340" s="245"/>
      <c r="H340" s="248">
        <v>1</v>
      </c>
      <c r="I340" s="249"/>
      <c r="J340" s="245"/>
      <c r="K340" s="245"/>
      <c r="L340" s="250"/>
      <c r="M340" s="251"/>
      <c r="N340" s="252"/>
      <c r="O340" s="252"/>
      <c r="P340" s="252"/>
      <c r="Q340" s="252"/>
      <c r="R340" s="252"/>
      <c r="S340" s="252"/>
      <c r="T340" s="253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4" t="s">
        <v>145</v>
      </c>
      <c r="AU340" s="254" t="s">
        <v>81</v>
      </c>
      <c r="AV340" s="14" t="s">
        <v>143</v>
      </c>
      <c r="AW340" s="14" t="s">
        <v>30</v>
      </c>
      <c r="AX340" s="14" t="s">
        <v>81</v>
      </c>
      <c r="AY340" s="254" t="s">
        <v>133</v>
      </c>
    </row>
    <row r="341" s="2" customFormat="1" ht="37.8" customHeight="1">
      <c r="A341" s="39"/>
      <c r="B341" s="40"/>
      <c r="C341" s="219" t="s">
        <v>482</v>
      </c>
      <c r="D341" s="219" t="s">
        <v>137</v>
      </c>
      <c r="E341" s="220" t="s">
        <v>483</v>
      </c>
      <c r="F341" s="221" t="s">
        <v>484</v>
      </c>
      <c r="G341" s="222" t="s">
        <v>304</v>
      </c>
      <c r="H341" s="223">
        <v>1</v>
      </c>
      <c r="I341" s="224"/>
      <c r="J341" s="225">
        <f>ROUND(I341*H341,2)</f>
        <v>0</v>
      </c>
      <c r="K341" s="221" t="s">
        <v>1</v>
      </c>
      <c r="L341" s="45"/>
      <c r="M341" s="226" t="s">
        <v>1</v>
      </c>
      <c r="N341" s="227" t="s">
        <v>38</v>
      </c>
      <c r="O341" s="92"/>
      <c r="P341" s="228">
        <f>O341*H341</f>
        <v>0</v>
      </c>
      <c r="Q341" s="228">
        <v>0</v>
      </c>
      <c r="R341" s="228">
        <f>Q341*H341</f>
        <v>0</v>
      </c>
      <c r="S341" s="228">
        <v>0</v>
      </c>
      <c r="T341" s="229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0" t="s">
        <v>458</v>
      </c>
      <c r="AT341" s="230" t="s">
        <v>137</v>
      </c>
      <c r="AU341" s="230" t="s">
        <v>81</v>
      </c>
      <c r="AY341" s="18" t="s">
        <v>133</v>
      </c>
      <c r="BE341" s="231">
        <f>IF(N341="základní",J341,0)</f>
        <v>0</v>
      </c>
      <c r="BF341" s="231">
        <f>IF(N341="snížená",J341,0)</f>
        <v>0</v>
      </c>
      <c r="BG341" s="231">
        <f>IF(N341="zákl. přenesená",J341,0)</f>
        <v>0</v>
      </c>
      <c r="BH341" s="231">
        <f>IF(N341="sníž. přenesená",J341,0)</f>
        <v>0</v>
      </c>
      <c r="BI341" s="231">
        <f>IF(N341="nulová",J341,0)</f>
        <v>0</v>
      </c>
      <c r="BJ341" s="18" t="s">
        <v>81</v>
      </c>
      <c r="BK341" s="231">
        <f>ROUND(I341*H341,2)</f>
        <v>0</v>
      </c>
      <c r="BL341" s="18" t="s">
        <v>458</v>
      </c>
      <c r="BM341" s="230" t="s">
        <v>485</v>
      </c>
    </row>
    <row r="342" s="13" customFormat="1">
      <c r="A342" s="13"/>
      <c r="B342" s="232"/>
      <c r="C342" s="233"/>
      <c r="D342" s="234" t="s">
        <v>145</v>
      </c>
      <c r="E342" s="235" t="s">
        <v>1</v>
      </c>
      <c r="F342" s="236" t="s">
        <v>486</v>
      </c>
      <c r="G342" s="233"/>
      <c r="H342" s="237">
        <v>1</v>
      </c>
      <c r="I342" s="238"/>
      <c r="J342" s="233"/>
      <c r="K342" s="233"/>
      <c r="L342" s="239"/>
      <c r="M342" s="240"/>
      <c r="N342" s="241"/>
      <c r="O342" s="241"/>
      <c r="P342" s="241"/>
      <c r="Q342" s="241"/>
      <c r="R342" s="241"/>
      <c r="S342" s="241"/>
      <c r="T342" s="24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3" t="s">
        <v>145</v>
      </c>
      <c r="AU342" s="243" t="s">
        <v>81</v>
      </c>
      <c r="AV342" s="13" t="s">
        <v>83</v>
      </c>
      <c r="AW342" s="13" t="s">
        <v>30</v>
      </c>
      <c r="AX342" s="13" t="s">
        <v>73</v>
      </c>
      <c r="AY342" s="243" t="s">
        <v>133</v>
      </c>
    </row>
    <row r="343" s="14" customFormat="1">
      <c r="A343" s="14"/>
      <c r="B343" s="244"/>
      <c r="C343" s="245"/>
      <c r="D343" s="234" t="s">
        <v>145</v>
      </c>
      <c r="E343" s="246" t="s">
        <v>1</v>
      </c>
      <c r="F343" s="247" t="s">
        <v>147</v>
      </c>
      <c r="G343" s="245"/>
      <c r="H343" s="248">
        <v>1</v>
      </c>
      <c r="I343" s="249"/>
      <c r="J343" s="245"/>
      <c r="K343" s="245"/>
      <c r="L343" s="250"/>
      <c r="M343" s="251"/>
      <c r="N343" s="252"/>
      <c r="O343" s="252"/>
      <c r="P343" s="252"/>
      <c r="Q343" s="252"/>
      <c r="R343" s="252"/>
      <c r="S343" s="252"/>
      <c r="T343" s="253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4" t="s">
        <v>145</v>
      </c>
      <c r="AU343" s="254" t="s">
        <v>81</v>
      </c>
      <c r="AV343" s="14" t="s">
        <v>143</v>
      </c>
      <c r="AW343" s="14" t="s">
        <v>30</v>
      </c>
      <c r="AX343" s="14" t="s">
        <v>81</v>
      </c>
      <c r="AY343" s="254" t="s">
        <v>133</v>
      </c>
    </row>
    <row r="344" s="2" customFormat="1" ht="37.8" customHeight="1">
      <c r="A344" s="39"/>
      <c r="B344" s="40"/>
      <c r="C344" s="219" t="s">
        <v>487</v>
      </c>
      <c r="D344" s="219" t="s">
        <v>137</v>
      </c>
      <c r="E344" s="220" t="s">
        <v>488</v>
      </c>
      <c r="F344" s="221" t="s">
        <v>489</v>
      </c>
      <c r="G344" s="222" t="s">
        <v>304</v>
      </c>
      <c r="H344" s="223">
        <v>2</v>
      </c>
      <c r="I344" s="224"/>
      <c r="J344" s="225">
        <f>ROUND(I344*H344,2)</f>
        <v>0</v>
      </c>
      <c r="K344" s="221" t="s">
        <v>1</v>
      </c>
      <c r="L344" s="45"/>
      <c r="M344" s="226" t="s">
        <v>1</v>
      </c>
      <c r="N344" s="227" t="s">
        <v>38</v>
      </c>
      <c r="O344" s="92"/>
      <c r="P344" s="228">
        <f>O344*H344</f>
        <v>0</v>
      </c>
      <c r="Q344" s="228">
        <v>0</v>
      </c>
      <c r="R344" s="228">
        <f>Q344*H344</f>
        <v>0</v>
      </c>
      <c r="S344" s="228">
        <v>0</v>
      </c>
      <c r="T344" s="229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0" t="s">
        <v>458</v>
      </c>
      <c r="AT344" s="230" t="s">
        <v>137</v>
      </c>
      <c r="AU344" s="230" t="s">
        <v>81</v>
      </c>
      <c r="AY344" s="18" t="s">
        <v>133</v>
      </c>
      <c r="BE344" s="231">
        <f>IF(N344="základní",J344,0)</f>
        <v>0</v>
      </c>
      <c r="BF344" s="231">
        <f>IF(N344="snížená",J344,0)</f>
        <v>0</v>
      </c>
      <c r="BG344" s="231">
        <f>IF(N344="zákl. přenesená",J344,0)</f>
        <v>0</v>
      </c>
      <c r="BH344" s="231">
        <f>IF(N344="sníž. přenesená",J344,0)</f>
        <v>0</v>
      </c>
      <c r="BI344" s="231">
        <f>IF(N344="nulová",J344,0)</f>
        <v>0</v>
      </c>
      <c r="BJ344" s="18" t="s">
        <v>81</v>
      </c>
      <c r="BK344" s="231">
        <f>ROUND(I344*H344,2)</f>
        <v>0</v>
      </c>
      <c r="BL344" s="18" t="s">
        <v>458</v>
      </c>
      <c r="BM344" s="230" t="s">
        <v>490</v>
      </c>
    </row>
    <row r="345" s="13" customFormat="1">
      <c r="A345" s="13"/>
      <c r="B345" s="232"/>
      <c r="C345" s="233"/>
      <c r="D345" s="234" t="s">
        <v>145</v>
      </c>
      <c r="E345" s="235" t="s">
        <v>1</v>
      </c>
      <c r="F345" s="236" t="s">
        <v>491</v>
      </c>
      <c r="G345" s="233"/>
      <c r="H345" s="237">
        <v>2</v>
      </c>
      <c r="I345" s="238"/>
      <c r="J345" s="233"/>
      <c r="K345" s="233"/>
      <c r="L345" s="239"/>
      <c r="M345" s="240"/>
      <c r="N345" s="241"/>
      <c r="O345" s="241"/>
      <c r="P345" s="241"/>
      <c r="Q345" s="241"/>
      <c r="R345" s="241"/>
      <c r="S345" s="241"/>
      <c r="T345" s="24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3" t="s">
        <v>145</v>
      </c>
      <c r="AU345" s="243" t="s">
        <v>81</v>
      </c>
      <c r="AV345" s="13" t="s">
        <v>83</v>
      </c>
      <c r="AW345" s="13" t="s">
        <v>30</v>
      </c>
      <c r="AX345" s="13" t="s">
        <v>73</v>
      </c>
      <c r="AY345" s="243" t="s">
        <v>133</v>
      </c>
    </row>
    <row r="346" s="14" customFormat="1">
      <c r="A346" s="14"/>
      <c r="B346" s="244"/>
      <c r="C346" s="245"/>
      <c r="D346" s="234" t="s">
        <v>145</v>
      </c>
      <c r="E346" s="246" t="s">
        <v>1</v>
      </c>
      <c r="F346" s="247" t="s">
        <v>147</v>
      </c>
      <c r="G346" s="245"/>
      <c r="H346" s="248">
        <v>2</v>
      </c>
      <c r="I346" s="249"/>
      <c r="J346" s="245"/>
      <c r="K346" s="245"/>
      <c r="L346" s="250"/>
      <c r="M346" s="251"/>
      <c r="N346" s="252"/>
      <c r="O346" s="252"/>
      <c r="P346" s="252"/>
      <c r="Q346" s="252"/>
      <c r="R346" s="252"/>
      <c r="S346" s="252"/>
      <c r="T346" s="253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4" t="s">
        <v>145</v>
      </c>
      <c r="AU346" s="254" t="s">
        <v>81</v>
      </c>
      <c r="AV346" s="14" t="s">
        <v>143</v>
      </c>
      <c r="AW346" s="14" t="s">
        <v>30</v>
      </c>
      <c r="AX346" s="14" t="s">
        <v>81</v>
      </c>
      <c r="AY346" s="254" t="s">
        <v>133</v>
      </c>
    </row>
    <row r="347" s="12" customFormat="1" ht="25.92" customHeight="1">
      <c r="A347" s="12"/>
      <c r="B347" s="203"/>
      <c r="C347" s="204"/>
      <c r="D347" s="205" t="s">
        <v>72</v>
      </c>
      <c r="E347" s="206" t="s">
        <v>492</v>
      </c>
      <c r="F347" s="206" t="s">
        <v>493</v>
      </c>
      <c r="G347" s="204"/>
      <c r="H347" s="204"/>
      <c r="I347" s="207"/>
      <c r="J347" s="208">
        <f>BK347</f>
        <v>0</v>
      </c>
      <c r="K347" s="204"/>
      <c r="L347" s="209"/>
      <c r="M347" s="210"/>
      <c r="N347" s="211"/>
      <c r="O347" s="211"/>
      <c r="P347" s="212">
        <f>SUM(P348:P359)</f>
        <v>0</v>
      </c>
      <c r="Q347" s="211"/>
      <c r="R347" s="212">
        <f>SUM(R348:R359)</f>
        <v>0</v>
      </c>
      <c r="S347" s="211"/>
      <c r="T347" s="213">
        <f>SUM(T348:T359)</f>
        <v>0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14" t="s">
        <v>142</v>
      </c>
      <c r="AT347" s="215" t="s">
        <v>72</v>
      </c>
      <c r="AU347" s="215" t="s">
        <v>73</v>
      </c>
      <c r="AY347" s="214" t="s">
        <v>133</v>
      </c>
      <c r="BK347" s="216">
        <f>SUM(BK348:BK359)</f>
        <v>0</v>
      </c>
    </row>
    <row r="348" s="2" customFormat="1" ht="44.25" customHeight="1">
      <c r="A348" s="39"/>
      <c r="B348" s="40"/>
      <c r="C348" s="219" t="s">
        <v>494</v>
      </c>
      <c r="D348" s="219" t="s">
        <v>137</v>
      </c>
      <c r="E348" s="220" t="s">
        <v>495</v>
      </c>
      <c r="F348" s="221" t="s">
        <v>496</v>
      </c>
      <c r="G348" s="222" t="s">
        <v>162</v>
      </c>
      <c r="H348" s="223">
        <v>1</v>
      </c>
      <c r="I348" s="224"/>
      <c r="J348" s="225">
        <f>ROUND(I348*H348,2)</f>
        <v>0</v>
      </c>
      <c r="K348" s="221" t="s">
        <v>1</v>
      </c>
      <c r="L348" s="45"/>
      <c r="M348" s="226" t="s">
        <v>1</v>
      </c>
      <c r="N348" s="227" t="s">
        <v>38</v>
      </c>
      <c r="O348" s="92"/>
      <c r="P348" s="228">
        <f>O348*H348</f>
        <v>0</v>
      </c>
      <c r="Q348" s="228">
        <v>0</v>
      </c>
      <c r="R348" s="228">
        <f>Q348*H348</f>
        <v>0</v>
      </c>
      <c r="S348" s="228">
        <v>0</v>
      </c>
      <c r="T348" s="229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0" t="s">
        <v>458</v>
      </c>
      <c r="AT348" s="230" t="s">
        <v>137</v>
      </c>
      <c r="AU348" s="230" t="s">
        <v>81</v>
      </c>
      <c r="AY348" s="18" t="s">
        <v>133</v>
      </c>
      <c r="BE348" s="231">
        <f>IF(N348="základní",J348,0)</f>
        <v>0</v>
      </c>
      <c r="BF348" s="231">
        <f>IF(N348="snížená",J348,0)</f>
        <v>0</v>
      </c>
      <c r="BG348" s="231">
        <f>IF(N348="zákl. přenesená",J348,0)</f>
        <v>0</v>
      </c>
      <c r="BH348" s="231">
        <f>IF(N348="sníž. přenesená",J348,0)</f>
        <v>0</v>
      </c>
      <c r="BI348" s="231">
        <f>IF(N348="nulová",J348,0)</f>
        <v>0</v>
      </c>
      <c r="BJ348" s="18" t="s">
        <v>81</v>
      </c>
      <c r="BK348" s="231">
        <f>ROUND(I348*H348,2)</f>
        <v>0</v>
      </c>
      <c r="BL348" s="18" t="s">
        <v>458</v>
      </c>
      <c r="BM348" s="230" t="s">
        <v>497</v>
      </c>
    </row>
    <row r="349" s="13" customFormat="1">
      <c r="A349" s="13"/>
      <c r="B349" s="232"/>
      <c r="C349" s="233"/>
      <c r="D349" s="234" t="s">
        <v>145</v>
      </c>
      <c r="E349" s="235" t="s">
        <v>1</v>
      </c>
      <c r="F349" s="236" t="s">
        <v>81</v>
      </c>
      <c r="G349" s="233"/>
      <c r="H349" s="237">
        <v>1</v>
      </c>
      <c r="I349" s="238"/>
      <c r="J349" s="233"/>
      <c r="K349" s="233"/>
      <c r="L349" s="239"/>
      <c r="M349" s="240"/>
      <c r="N349" s="241"/>
      <c r="O349" s="241"/>
      <c r="P349" s="241"/>
      <c r="Q349" s="241"/>
      <c r="R349" s="241"/>
      <c r="S349" s="241"/>
      <c r="T349" s="24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3" t="s">
        <v>145</v>
      </c>
      <c r="AU349" s="243" t="s">
        <v>81</v>
      </c>
      <c r="AV349" s="13" t="s">
        <v>83</v>
      </c>
      <c r="AW349" s="13" t="s">
        <v>30</v>
      </c>
      <c r="AX349" s="13" t="s">
        <v>73</v>
      </c>
      <c r="AY349" s="243" t="s">
        <v>133</v>
      </c>
    </row>
    <row r="350" s="14" customFormat="1">
      <c r="A350" s="14"/>
      <c r="B350" s="244"/>
      <c r="C350" s="245"/>
      <c r="D350" s="234" t="s">
        <v>145</v>
      </c>
      <c r="E350" s="246" t="s">
        <v>1</v>
      </c>
      <c r="F350" s="247" t="s">
        <v>147</v>
      </c>
      <c r="G350" s="245"/>
      <c r="H350" s="248">
        <v>1</v>
      </c>
      <c r="I350" s="249"/>
      <c r="J350" s="245"/>
      <c r="K350" s="245"/>
      <c r="L350" s="250"/>
      <c r="M350" s="251"/>
      <c r="N350" s="252"/>
      <c r="O350" s="252"/>
      <c r="P350" s="252"/>
      <c r="Q350" s="252"/>
      <c r="R350" s="252"/>
      <c r="S350" s="252"/>
      <c r="T350" s="253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4" t="s">
        <v>145</v>
      </c>
      <c r="AU350" s="254" t="s">
        <v>81</v>
      </c>
      <c r="AV350" s="14" t="s">
        <v>143</v>
      </c>
      <c r="AW350" s="14" t="s">
        <v>30</v>
      </c>
      <c r="AX350" s="14" t="s">
        <v>81</v>
      </c>
      <c r="AY350" s="254" t="s">
        <v>133</v>
      </c>
    </row>
    <row r="351" s="2" customFormat="1" ht="24.15" customHeight="1">
      <c r="A351" s="39"/>
      <c r="B351" s="40"/>
      <c r="C351" s="219" t="s">
        <v>498</v>
      </c>
      <c r="D351" s="219" t="s">
        <v>137</v>
      </c>
      <c r="E351" s="220" t="s">
        <v>499</v>
      </c>
      <c r="F351" s="221" t="s">
        <v>500</v>
      </c>
      <c r="G351" s="222" t="s">
        <v>162</v>
      </c>
      <c r="H351" s="223">
        <v>1</v>
      </c>
      <c r="I351" s="224"/>
      <c r="J351" s="225">
        <f>ROUND(I351*H351,2)</f>
        <v>0</v>
      </c>
      <c r="K351" s="221" t="s">
        <v>1</v>
      </c>
      <c r="L351" s="45"/>
      <c r="M351" s="226" t="s">
        <v>1</v>
      </c>
      <c r="N351" s="227" t="s">
        <v>38</v>
      </c>
      <c r="O351" s="92"/>
      <c r="P351" s="228">
        <f>O351*H351</f>
        <v>0</v>
      </c>
      <c r="Q351" s="228">
        <v>0</v>
      </c>
      <c r="R351" s="228">
        <f>Q351*H351</f>
        <v>0</v>
      </c>
      <c r="S351" s="228">
        <v>0</v>
      </c>
      <c r="T351" s="229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0" t="s">
        <v>458</v>
      </c>
      <c r="AT351" s="230" t="s">
        <v>137</v>
      </c>
      <c r="AU351" s="230" t="s">
        <v>81</v>
      </c>
      <c r="AY351" s="18" t="s">
        <v>133</v>
      </c>
      <c r="BE351" s="231">
        <f>IF(N351="základní",J351,0)</f>
        <v>0</v>
      </c>
      <c r="BF351" s="231">
        <f>IF(N351="snížená",J351,0)</f>
        <v>0</v>
      </c>
      <c r="BG351" s="231">
        <f>IF(N351="zákl. přenesená",J351,0)</f>
        <v>0</v>
      </c>
      <c r="BH351" s="231">
        <f>IF(N351="sníž. přenesená",J351,0)</f>
        <v>0</v>
      </c>
      <c r="BI351" s="231">
        <f>IF(N351="nulová",J351,0)</f>
        <v>0</v>
      </c>
      <c r="BJ351" s="18" t="s">
        <v>81</v>
      </c>
      <c r="BK351" s="231">
        <f>ROUND(I351*H351,2)</f>
        <v>0</v>
      </c>
      <c r="BL351" s="18" t="s">
        <v>458</v>
      </c>
      <c r="BM351" s="230" t="s">
        <v>501</v>
      </c>
    </row>
    <row r="352" s="13" customFormat="1">
      <c r="A352" s="13"/>
      <c r="B352" s="232"/>
      <c r="C352" s="233"/>
      <c r="D352" s="234" t="s">
        <v>145</v>
      </c>
      <c r="E352" s="235" t="s">
        <v>1</v>
      </c>
      <c r="F352" s="236" t="s">
        <v>81</v>
      </c>
      <c r="G352" s="233"/>
      <c r="H352" s="237">
        <v>1</v>
      </c>
      <c r="I352" s="238"/>
      <c r="J352" s="233"/>
      <c r="K352" s="233"/>
      <c r="L352" s="239"/>
      <c r="M352" s="240"/>
      <c r="N352" s="241"/>
      <c r="O352" s="241"/>
      <c r="P352" s="241"/>
      <c r="Q352" s="241"/>
      <c r="R352" s="241"/>
      <c r="S352" s="241"/>
      <c r="T352" s="24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3" t="s">
        <v>145</v>
      </c>
      <c r="AU352" s="243" t="s">
        <v>81</v>
      </c>
      <c r="AV352" s="13" t="s">
        <v>83</v>
      </c>
      <c r="AW352" s="13" t="s">
        <v>30</v>
      </c>
      <c r="AX352" s="13" t="s">
        <v>73</v>
      </c>
      <c r="AY352" s="243" t="s">
        <v>133</v>
      </c>
    </row>
    <row r="353" s="14" customFormat="1">
      <c r="A353" s="14"/>
      <c r="B353" s="244"/>
      <c r="C353" s="245"/>
      <c r="D353" s="234" t="s">
        <v>145</v>
      </c>
      <c r="E353" s="246" t="s">
        <v>1</v>
      </c>
      <c r="F353" s="247" t="s">
        <v>147</v>
      </c>
      <c r="G353" s="245"/>
      <c r="H353" s="248">
        <v>1</v>
      </c>
      <c r="I353" s="249"/>
      <c r="J353" s="245"/>
      <c r="K353" s="245"/>
      <c r="L353" s="250"/>
      <c r="M353" s="251"/>
      <c r="N353" s="252"/>
      <c r="O353" s="252"/>
      <c r="P353" s="252"/>
      <c r="Q353" s="252"/>
      <c r="R353" s="252"/>
      <c r="S353" s="252"/>
      <c r="T353" s="253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4" t="s">
        <v>145</v>
      </c>
      <c r="AU353" s="254" t="s">
        <v>81</v>
      </c>
      <c r="AV353" s="14" t="s">
        <v>143</v>
      </c>
      <c r="AW353" s="14" t="s">
        <v>30</v>
      </c>
      <c r="AX353" s="14" t="s">
        <v>81</v>
      </c>
      <c r="AY353" s="254" t="s">
        <v>133</v>
      </c>
    </row>
    <row r="354" s="2" customFormat="1" ht="44.25" customHeight="1">
      <c r="A354" s="39"/>
      <c r="B354" s="40"/>
      <c r="C354" s="219" t="s">
        <v>502</v>
      </c>
      <c r="D354" s="219" t="s">
        <v>137</v>
      </c>
      <c r="E354" s="220" t="s">
        <v>503</v>
      </c>
      <c r="F354" s="221" t="s">
        <v>504</v>
      </c>
      <c r="G354" s="222" t="s">
        <v>162</v>
      </c>
      <c r="H354" s="223">
        <v>1</v>
      </c>
      <c r="I354" s="224"/>
      <c r="J354" s="225">
        <f>ROUND(I354*H354,2)</f>
        <v>0</v>
      </c>
      <c r="K354" s="221" t="s">
        <v>1</v>
      </c>
      <c r="L354" s="45"/>
      <c r="M354" s="226" t="s">
        <v>1</v>
      </c>
      <c r="N354" s="227" t="s">
        <v>38</v>
      </c>
      <c r="O354" s="92"/>
      <c r="P354" s="228">
        <f>O354*H354</f>
        <v>0</v>
      </c>
      <c r="Q354" s="228">
        <v>0</v>
      </c>
      <c r="R354" s="228">
        <f>Q354*H354</f>
        <v>0</v>
      </c>
      <c r="S354" s="228">
        <v>0</v>
      </c>
      <c r="T354" s="229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0" t="s">
        <v>458</v>
      </c>
      <c r="AT354" s="230" t="s">
        <v>137</v>
      </c>
      <c r="AU354" s="230" t="s">
        <v>81</v>
      </c>
      <c r="AY354" s="18" t="s">
        <v>133</v>
      </c>
      <c r="BE354" s="231">
        <f>IF(N354="základní",J354,0)</f>
        <v>0</v>
      </c>
      <c r="BF354" s="231">
        <f>IF(N354="snížená",J354,0)</f>
        <v>0</v>
      </c>
      <c r="BG354" s="231">
        <f>IF(N354="zákl. přenesená",J354,0)</f>
        <v>0</v>
      </c>
      <c r="BH354" s="231">
        <f>IF(N354="sníž. přenesená",J354,0)</f>
        <v>0</v>
      </c>
      <c r="BI354" s="231">
        <f>IF(N354="nulová",J354,0)</f>
        <v>0</v>
      </c>
      <c r="BJ354" s="18" t="s">
        <v>81</v>
      </c>
      <c r="BK354" s="231">
        <f>ROUND(I354*H354,2)</f>
        <v>0</v>
      </c>
      <c r="BL354" s="18" t="s">
        <v>458</v>
      </c>
      <c r="BM354" s="230" t="s">
        <v>505</v>
      </c>
    </row>
    <row r="355" s="13" customFormat="1">
      <c r="A355" s="13"/>
      <c r="B355" s="232"/>
      <c r="C355" s="233"/>
      <c r="D355" s="234" t="s">
        <v>145</v>
      </c>
      <c r="E355" s="235" t="s">
        <v>1</v>
      </c>
      <c r="F355" s="236" t="s">
        <v>81</v>
      </c>
      <c r="G355" s="233"/>
      <c r="H355" s="237">
        <v>1</v>
      </c>
      <c r="I355" s="238"/>
      <c r="J355" s="233"/>
      <c r="K355" s="233"/>
      <c r="L355" s="239"/>
      <c r="M355" s="240"/>
      <c r="N355" s="241"/>
      <c r="O355" s="241"/>
      <c r="P355" s="241"/>
      <c r="Q355" s="241"/>
      <c r="R355" s="241"/>
      <c r="S355" s="241"/>
      <c r="T355" s="24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3" t="s">
        <v>145</v>
      </c>
      <c r="AU355" s="243" t="s">
        <v>81</v>
      </c>
      <c r="AV355" s="13" t="s">
        <v>83</v>
      </c>
      <c r="AW355" s="13" t="s">
        <v>30</v>
      </c>
      <c r="AX355" s="13" t="s">
        <v>73</v>
      </c>
      <c r="AY355" s="243" t="s">
        <v>133</v>
      </c>
    </row>
    <row r="356" s="14" customFormat="1">
      <c r="A356" s="14"/>
      <c r="B356" s="244"/>
      <c r="C356" s="245"/>
      <c r="D356" s="234" t="s">
        <v>145</v>
      </c>
      <c r="E356" s="246" t="s">
        <v>1</v>
      </c>
      <c r="F356" s="247" t="s">
        <v>147</v>
      </c>
      <c r="G356" s="245"/>
      <c r="H356" s="248">
        <v>1</v>
      </c>
      <c r="I356" s="249"/>
      <c r="J356" s="245"/>
      <c r="K356" s="245"/>
      <c r="L356" s="250"/>
      <c r="M356" s="251"/>
      <c r="N356" s="252"/>
      <c r="O356" s="252"/>
      <c r="P356" s="252"/>
      <c r="Q356" s="252"/>
      <c r="R356" s="252"/>
      <c r="S356" s="252"/>
      <c r="T356" s="253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4" t="s">
        <v>145</v>
      </c>
      <c r="AU356" s="254" t="s">
        <v>81</v>
      </c>
      <c r="AV356" s="14" t="s">
        <v>143</v>
      </c>
      <c r="AW356" s="14" t="s">
        <v>30</v>
      </c>
      <c r="AX356" s="14" t="s">
        <v>81</v>
      </c>
      <c r="AY356" s="254" t="s">
        <v>133</v>
      </c>
    </row>
    <row r="357" s="2" customFormat="1" ht="44.25" customHeight="1">
      <c r="A357" s="39"/>
      <c r="B357" s="40"/>
      <c r="C357" s="219" t="s">
        <v>506</v>
      </c>
      <c r="D357" s="219" t="s">
        <v>137</v>
      </c>
      <c r="E357" s="220" t="s">
        <v>507</v>
      </c>
      <c r="F357" s="221" t="s">
        <v>508</v>
      </c>
      <c r="G357" s="222" t="s">
        <v>162</v>
      </c>
      <c r="H357" s="223">
        <v>1</v>
      </c>
      <c r="I357" s="224"/>
      <c r="J357" s="225">
        <f>ROUND(I357*H357,2)</f>
        <v>0</v>
      </c>
      <c r="K357" s="221" t="s">
        <v>1</v>
      </c>
      <c r="L357" s="45"/>
      <c r="M357" s="226" t="s">
        <v>1</v>
      </c>
      <c r="N357" s="227" t="s">
        <v>38</v>
      </c>
      <c r="O357" s="92"/>
      <c r="P357" s="228">
        <f>O357*H357</f>
        <v>0</v>
      </c>
      <c r="Q357" s="228">
        <v>0</v>
      </c>
      <c r="R357" s="228">
        <f>Q357*H357</f>
        <v>0</v>
      </c>
      <c r="S357" s="228">
        <v>0</v>
      </c>
      <c r="T357" s="229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0" t="s">
        <v>458</v>
      </c>
      <c r="AT357" s="230" t="s">
        <v>137</v>
      </c>
      <c r="AU357" s="230" t="s">
        <v>81</v>
      </c>
      <c r="AY357" s="18" t="s">
        <v>133</v>
      </c>
      <c r="BE357" s="231">
        <f>IF(N357="základní",J357,0)</f>
        <v>0</v>
      </c>
      <c r="BF357" s="231">
        <f>IF(N357="snížená",J357,0)</f>
        <v>0</v>
      </c>
      <c r="BG357" s="231">
        <f>IF(N357="zákl. přenesená",J357,0)</f>
        <v>0</v>
      </c>
      <c r="BH357" s="231">
        <f>IF(N357="sníž. přenesená",J357,0)</f>
        <v>0</v>
      </c>
      <c r="BI357" s="231">
        <f>IF(N357="nulová",J357,0)</f>
        <v>0</v>
      </c>
      <c r="BJ357" s="18" t="s">
        <v>81</v>
      </c>
      <c r="BK357" s="231">
        <f>ROUND(I357*H357,2)</f>
        <v>0</v>
      </c>
      <c r="BL357" s="18" t="s">
        <v>458</v>
      </c>
      <c r="BM357" s="230" t="s">
        <v>509</v>
      </c>
    </row>
    <row r="358" s="13" customFormat="1">
      <c r="A358" s="13"/>
      <c r="B358" s="232"/>
      <c r="C358" s="233"/>
      <c r="D358" s="234" t="s">
        <v>145</v>
      </c>
      <c r="E358" s="235" t="s">
        <v>1</v>
      </c>
      <c r="F358" s="236" t="s">
        <v>510</v>
      </c>
      <c r="G358" s="233"/>
      <c r="H358" s="237">
        <v>1</v>
      </c>
      <c r="I358" s="238"/>
      <c r="J358" s="233"/>
      <c r="K358" s="233"/>
      <c r="L358" s="239"/>
      <c r="M358" s="240"/>
      <c r="N358" s="241"/>
      <c r="O358" s="241"/>
      <c r="P358" s="241"/>
      <c r="Q358" s="241"/>
      <c r="R358" s="241"/>
      <c r="S358" s="241"/>
      <c r="T358" s="242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3" t="s">
        <v>145</v>
      </c>
      <c r="AU358" s="243" t="s">
        <v>81</v>
      </c>
      <c r="AV358" s="13" t="s">
        <v>83</v>
      </c>
      <c r="AW358" s="13" t="s">
        <v>30</v>
      </c>
      <c r="AX358" s="13" t="s">
        <v>73</v>
      </c>
      <c r="AY358" s="243" t="s">
        <v>133</v>
      </c>
    </row>
    <row r="359" s="14" customFormat="1">
      <c r="A359" s="14"/>
      <c r="B359" s="244"/>
      <c r="C359" s="245"/>
      <c r="D359" s="234" t="s">
        <v>145</v>
      </c>
      <c r="E359" s="246" t="s">
        <v>1</v>
      </c>
      <c r="F359" s="247" t="s">
        <v>147</v>
      </c>
      <c r="G359" s="245"/>
      <c r="H359" s="248">
        <v>1</v>
      </c>
      <c r="I359" s="249"/>
      <c r="J359" s="245"/>
      <c r="K359" s="245"/>
      <c r="L359" s="250"/>
      <c r="M359" s="286"/>
      <c r="N359" s="287"/>
      <c r="O359" s="287"/>
      <c r="P359" s="287"/>
      <c r="Q359" s="287"/>
      <c r="R359" s="287"/>
      <c r="S359" s="287"/>
      <c r="T359" s="288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4" t="s">
        <v>145</v>
      </c>
      <c r="AU359" s="254" t="s">
        <v>81</v>
      </c>
      <c r="AV359" s="14" t="s">
        <v>143</v>
      </c>
      <c r="AW359" s="14" t="s">
        <v>30</v>
      </c>
      <c r="AX359" s="14" t="s">
        <v>81</v>
      </c>
      <c r="AY359" s="254" t="s">
        <v>133</v>
      </c>
    </row>
    <row r="360" s="2" customFormat="1" ht="6.96" customHeight="1">
      <c r="A360" s="39"/>
      <c r="B360" s="67"/>
      <c r="C360" s="68"/>
      <c r="D360" s="68"/>
      <c r="E360" s="68"/>
      <c r="F360" s="68"/>
      <c r="G360" s="68"/>
      <c r="H360" s="68"/>
      <c r="I360" s="68"/>
      <c r="J360" s="68"/>
      <c r="K360" s="68"/>
      <c r="L360" s="45"/>
      <c r="M360" s="39"/>
      <c r="O360" s="39"/>
      <c r="P360" s="39"/>
      <c r="Q360" s="39"/>
      <c r="R360" s="39"/>
      <c r="S360" s="39"/>
      <c r="T360" s="39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</row>
  </sheetData>
  <sheetProtection sheet="1" autoFilter="0" formatColumns="0" formatRows="0" objects="1" scenarios="1" spinCount="100000" saltValue="O4CPG0+Ee0zCcTiSkb24rWBBbfC03bYTKDZZiK+kyNowjpr1ytkckLzX50BtQi3UVmagaa9DKpMrVobbCvlSdA==" hashValue="0nWmUhb4dVts/J4iOssmZi4fQd04NYPDc4fOd0M3xURMQpiSmig4N2qcIgs+luC6Y0b58QXOAZPIc2mJKs3qRw==" algorithmName="SHA-512" password="CC35"/>
  <autoFilter ref="C138:K359"/>
  <mergeCells count="9">
    <mergeCell ref="E7:H7"/>
    <mergeCell ref="E9:H9"/>
    <mergeCell ref="E18:H18"/>
    <mergeCell ref="E27:H27"/>
    <mergeCell ref="E85:H85"/>
    <mergeCell ref="E87:H87"/>
    <mergeCell ref="E129:H129"/>
    <mergeCell ref="E131:H13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87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Mořkov hlavní trať zast.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88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511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25. 5. 2021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21</v>
      </c>
      <c r="F15" s="39"/>
      <c r="G15" s="39"/>
      <c r="H15" s="39"/>
      <c r="I15" s="141" t="s">
        <v>26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21</v>
      </c>
      <c r="F21" s="39"/>
      <c r="G21" s="39"/>
      <c r="H21" s="39"/>
      <c r="I21" s="141" t="s">
        <v>26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21</v>
      </c>
      <c r="F24" s="39"/>
      <c r="G24" s="39"/>
      <c r="H24" s="39"/>
      <c r="I24" s="141" t="s">
        <v>26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ROUND((SUM(BE120:BE134)),  2)</f>
        <v>0</v>
      </c>
      <c r="G33" s="39"/>
      <c r="H33" s="39"/>
      <c r="I33" s="156">
        <v>0.20999999999999999</v>
      </c>
      <c r="J33" s="155">
        <f>ROUND(((SUM(BE120:BE134))*I33),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ROUND((SUM(BF120:BF134)),  2)</f>
        <v>0</v>
      </c>
      <c r="G34" s="39"/>
      <c r="H34" s="39"/>
      <c r="I34" s="156">
        <v>0.14999999999999999</v>
      </c>
      <c r="J34" s="155">
        <f>ROUND(((SUM(BF120:BF134))*I34),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ROUND((SUM(BG120:BG134)),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ROUND((SUM(BH120:BH134)),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ROUND((SUM(BI120:BI134)),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Mořkov hlavní trať zast.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88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VON - Vedlejší a ostatní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25. 5. 2021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91</v>
      </c>
      <c r="D94" s="177"/>
      <c r="E94" s="177"/>
      <c r="F94" s="177"/>
      <c r="G94" s="177"/>
      <c r="H94" s="177"/>
      <c r="I94" s="177"/>
      <c r="J94" s="178" t="s">
        <v>92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93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94</v>
      </c>
    </row>
    <row r="97" s="9" customFormat="1" ht="24.96" customHeight="1">
      <c r="A97" s="9"/>
      <c r="B97" s="180"/>
      <c r="C97" s="181"/>
      <c r="D97" s="182" t="s">
        <v>512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513</v>
      </c>
      <c r="E98" s="189"/>
      <c r="F98" s="189"/>
      <c r="G98" s="189"/>
      <c r="H98" s="189"/>
      <c r="I98" s="189"/>
      <c r="J98" s="190">
        <f>J122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514</v>
      </c>
      <c r="E99" s="189"/>
      <c r="F99" s="189"/>
      <c r="G99" s="189"/>
      <c r="H99" s="189"/>
      <c r="I99" s="189"/>
      <c r="J99" s="190">
        <f>J126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515</v>
      </c>
      <c r="E100" s="189"/>
      <c r="F100" s="189"/>
      <c r="G100" s="189"/>
      <c r="H100" s="189"/>
      <c r="I100" s="189"/>
      <c r="J100" s="190">
        <f>J132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118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75" t="str">
        <f>E7</f>
        <v>Mořkov hlavní trať zast.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88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VON - Vedlejší a ostatní náklady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20</v>
      </c>
      <c r="D114" s="41"/>
      <c r="E114" s="41"/>
      <c r="F114" s="28" t="str">
        <f>F12</f>
        <v xml:space="preserve"> </v>
      </c>
      <c r="G114" s="41"/>
      <c r="H114" s="41"/>
      <c r="I114" s="33" t="s">
        <v>22</v>
      </c>
      <c r="J114" s="80" t="str">
        <f>IF(J12="","",J12)</f>
        <v>25. 5. 2021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24</v>
      </c>
      <c r="D116" s="41"/>
      <c r="E116" s="41"/>
      <c r="F116" s="28" t="str">
        <f>E15</f>
        <v xml:space="preserve"> </v>
      </c>
      <c r="G116" s="41"/>
      <c r="H116" s="41"/>
      <c r="I116" s="33" t="s">
        <v>29</v>
      </c>
      <c r="J116" s="37" t="str">
        <f>E21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27</v>
      </c>
      <c r="D117" s="41"/>
      <c r="E117" s="41"/>
      <c r="F117" s="28" t="str">
        <f>IF(E18="","",E18)</f>
        <v>Vyplň údaj</v>
      </c>
      <c r="G117" s="41"/>
      <c r="H117" s="41"/>
      <c r="I117" s="33" t="s">
        <v>31</v>
      </c>
      <c r="J117" s="37" t="str">
        <f>E24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2"/>
      <c r="B119" s="193"/>
      <c r="C119" s="194" t="s">
        <v>119</v>
      </c>
      <c r="D119" s="195" t="s">
        <v>58</v>
      </c>
      <c r="E119" s="195" t="s">
        <v>54</v>
      </c>
      <c r="F119" s="195" t="s">
        <v>55</v>
      </c>
      <c r="G119" s="195" t="s">
        <v>120</v>
      </c>
      <c r="H119" s="195" t="s">
        <v>121</v>
      </c>
      <c r="I119" s="195" t="s">
        <v>122</v>
      </c>
      <c r="J119" s="195" t="s">
        <v>92</v>
      </c>
      <c r="K119" s="196" t="s">
        <v>123</v>
      </c>
      <c r="L119" s="197"/>
      <c r="M119" s="101" t="s">
        <v>1</v>
      </c>
      <c r="N119" s="102" t="s">
        <v>37</v>
      </c>
      <c r="O119" s="102" t="s">
        <v>124</v>
      </c>
      <c r="P119" s="102" t="s">
        <v>125</v>
      </c>
      <c r="Q119" s="102" t="s">
        <v>126</v>
      </c>
      <c r="R119" s="102" t="s">
        <v>127</v>
      </c>
      <c r="S119" s="102" t="s">
        <v>128</v>
      </c>
      <c r="T119" s="103" t="s">
        <v>129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9"/>
      <c r="B120" s="40"/>
      <c r="C120" s="108" t="s">
        <v>130</v>
      </c>
      <c r="D120" s="41"/>
      <c r="E120" s="41"/>
      <c r="F120" s="41"/>
      <c r="G120" s="41"/>
      <c r="H120" s="41"/>
      <c r="I120" s="41"/>
      <c r="J120" s="198">
        <f>BK120</f>
        <v>0</v>
      </c>
      <c r="K120" s="41"/>
      <c r="L120" s="45"/>
      <c r="M120" s="104"/>
      <c r="N120" s="199"/>
      <c r="O120" s="105"/>
      <c r="P120" s="200">
        <f>P121</f>
        <v>0</v>
      </c>
      <c r="Q120" s="105"/>
      <c r="R120" s="200">
        <f>R121</f>
        <v>0</v>
      </c>
      <c r="S120" s="105"/>
      <c r="T120" s="201">
        <f>T121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72</v>
      </c>
      <c r="AU120" s="18" t="s">
        <v>94</v>
      </c>
      <c r="BK120" s="202">
        <f>BK121</f>
        <v>0</v>
      </c>
    </row>
    <row r="121" s="12" customFormat="1" ht="25.92" customHeight="1">
      <c r="A121" s="12"/>
      <c r="B121" s="203"/>
      <c r="C121" s="204"/>
      <c r="D121" s="205" t="s">
        <v>72</v>
      </c>
      <c r="E121" s="206" t="s">
        <v>516</v>
      </c>
      <c r="F121" s="206" t="s">
        <v>517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P122+P126+P132</f>
        <v>0</v>
      </c>
      <c r="Q121" s="211"/>
      <c r="R121" s="212">
        <f>R122+R126+R132</f>
        <v>0</v>
      </c>
      <c r="S121" s="211"/>
      <c r="T121" s="213">
        <f>T122+T126+T132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167</v>
      </c>
      <c r="AT121" s="215" t="s">
        <v>72</v>
      </c>
      <c r="AU121" s="215" t="s">
        <v>73</v>
      </c>
      <c r="AY121" s="214" t="s">
        <v>133</v>
      </c>
      <c r="BK121" s="216">
        <f>BK122+BK126+BK132</f>
        <v>0</v>
      </c>
    </row>
    <row r="122" s="12" customFormat="1" ht="22.8" customHeight="1">
      <c r="A122" s="12"/>
      <c r="B122" s="203"/>
      <c r="C122" s="204"/>
      <c r="D122" s="205" t="s">
        <v>72</v>
      </c>
      <c r="E122" s="217" t="s">
        <v>518</v>
      </c>
      <c r="F122" s="217" t="s">
        <v>519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SUM(P123:P125)</f>
        <v>0</v>
      </c>
      <c r="Q122" s="211"/>
      <c r="R122" s="212">
        <f>SUM(R123:R125)</f>
        <v>0</v>
      </c>
      <c r="S122" s="211"/>
      <c r="T122" s="213">
        <f>SUM(T123:T125)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167</v>
      </c>
      <c r="AT122" s="215" t="s">
        <v>72</v>
      </c>
      <c r="AU122" s="215" t="s">
        <v>81</v>
      </c>
      <c r="AY122" s="214" t="s">
        <v>133</v>
      </c>
      <c r="BK122" s="216">
        <f>SUM(BK123:BK125)</f>
        <v>0</v>
      </c>
    </row>
    <row r="123" s="2" customFormat="1" ht="16.5" customHeight="1">
      <c r="A123" s="39"/>
      <c r="B123" s="40"/>
      <c r="C123" s="219" t="s">
        <v>81</v>
      </c>
      <c r="D123" s="219" t="s">
        <v>137</v>
      </c>
      <c r="E123" s="220" t="s">
        <v>520</v>
      </c>
      <c r="F123" s="221" t="s">
        <v>519</v>
      </c>
      <c r="G123" s="222" t="s">
        <v>521</v>
      </c>
      <c r="H123" s="223">
        <v>1</v>
      </c>
      <c r="I123" s="224"/>
      <c r="J123" s="225">
        <f>ROUND(I123*H123,2)</f>
        <v>0</v>
      </c>
      <c r="K123" s="221" t="s">
        <v>141</v>
      </c>
      <c r="L123" s="45"/>
      <c r="M123" s="226" t="s">
        <v>1</v>
      </c>
      <c r="N123" s="227" t="s">
        <v>38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522</v>
      </c>
      <c r="AT123" s="230" t="s">
        <v>137</v>
      </c>
      <c r="AU123" s="230" t="s">
        <v>83</v>
      </c>
      <c r="AY123" s="18" t="s">
        <v>133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81</v>
      </c>
      <c r="BK123" s="231">
        <f>ROUND(I123*H123,2)</f>
        <v>0</v>
      </c>
      <c r="BL123" s="18" t="s">
        <v>522</v>
      </c>
      <c r="BM123" s="230" t="s">
        <v>523</v>
      </c>
    </row>
    <row r="124" s="13" customFormat="1">
      <c r="A124" s="13"/>
      <c r="B124" s="232"/>
      <c r="C124" s="233"/>
      <c r="D124" s="234" t="s">
        <v>145</v>
      </c>
      <c r="E124" s="235" t="s">
        <v>1</v>
      </c>
      <c r="F124" s="236" t="s">
        <v>524</v>
      </c>
      <c r="G124" s="233"/>
      <c r="H124" s="237">
        <v>1</v>
      </c>
      <c r="I124" s="238"/>
      <c r="J124" s="233"/>
      <c r="K124" s="233"/>
      <c r="L124" s="239"/>
      <c r="M124" s="240"/>
      <c r="N124" s="241"/>
      <c r="O124" s="241"/>
      <c r="P124" s="241"/>
      <c r="Q124" s="241"/>
      <c r="R124" s="241"/>
      <c r="S124" s="241"/>
      <c r="T124" s="24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3" t="s">
        <v>145</v>
      </c>
      <c r="AU124" s="243" t="s">
        <v>83</v>
      </c>
      <c r="AV124" s="13" t="s">
        <v>83</v>
      </c>
      <c r="AW124" s="13" t="s">
        <v>30</v>
      </c>
      <c r="AX124" s="13" t="s">
        <v>73</v>
      </c>
      <c r="AY124" s="243" t="s">
        <v>133</v>
      </c>
    </row>
    <row r="125" s="14" customFormat="1">
      <c r="A125" s="14"/>
      <c r="B125" s="244"/>
      <c r="C125" s="245"/>
      <c r="D125" s="234" t="s">
        <v>145</v>
      </c>
      <c r="E125" s="246" t="s">
        <v>1</v>
      </c>
      <c r="F125" s="247" t="s">
        <v>147</v>
      </c>
      <c r="G125" s="245"/>
      <c r="H125" s="248">
        <v>1</v>
      </c>
      <c r="I125" s="249"/>
      <c r="J125" s="245"/>
      <c r="K125" s="245"/>
      <c r="L125" s="250"/>
      <c r="M125" s="251"/>
      <c r="N125" s="252"/>
      <c r="O125" s="252"/>
      <c r="P125" s="252"/>
      <c r="Q125" s="252"/>
      <c r="R125" s="252"/>
      <c r="S125" s="252"/>
      <c r="T125" s="25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4" t="s">
        <v>145</v>
      </c>
      <c r="AU125" s="254" t="s">
        <v>83</v>
      </c>
      <c r="AV125" s="14" t="s">
        <v>143</v>
      </c>
      <c r="AW125" s="14" t="s">
        <v>30</v>
      </c>
      <c r="AX125" s="14" t="s">
        <v>81</v>
      </c>
      <c r="AY125" s="254" t="s">
        <v>133</v>
      </c>
    </row>
    <row r="126" s="12" customFormat="1" ht="22.8" customHeight="1">
      <c r="A126" s="12"/>
      <c r="B126" s="203"/>
      <c r="C126" s="204"/>
      <c r="D126" s="205" t="s">
        <v>72</v>
      </c>
      <c r="E126" s="217" t="s">
        <v>525</v>
      </c>
      <c r="F126" s="217" t="s">
        <v>526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SUM(P127:P131)</f>
        <v>0</v>
      </c>
      <c r="Q126" s="211"/>
      <c r="R126" s="212">
        <f>SUM(R127:R131)</f>
        <v>0</v>
      </c>
      <c r="S126" s="211"/>
      <c r="T126" s="213">
        <f>SUM(T127:T131)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167</v>
      </c>
      <c r="AT126" s="215" t="s">
        <v>72</v>
      </c>
      <c r="AU126" s="215" t="s">
        <v>81</v>
      </c>
      <c r="AY126" s="214" t="s">
        <v>133</v>
      </c>
      <c r="BK126" s="216">
        <f>SUM(BK127:BK131)</f>
        <v>0</v>
      </c>
    </row>
    <row r="127" s="2" customFormat="1" ht="16.5" customHeight="1">
      <c r="A127" s="39"/>
      <c r="B127" s="40"/>
      <c r="C127" s="219" t="s">
        <v>143</v>
      </c>
      <c r="D127" s="219" t="s">
        <v>137</v>
      </c>
      <c r="E127" s="220" t="s">
        <v>527</v>
      </c>
      <c r="F127" s="221" t="s">
        <v>528</v>
      </c>
      <c r="G127" s="222" t="s">
        <v>521</v>
      </c>
      <c r="H127" s="223">
        <v>1</v>
      </c>
      <c r="I127" s="224"/>
      <c r="J127" s="225">
        <f>ROUND(I127*H127,2)</f>
        <v>0</v>
      </c>
      <c r="K127" s="221" t="s">
        <v>141</v>
      </c>
      <c r="L127" s="45"/>
      <c r="M127" s="226" t="s">
        <v>1</v>
      </c>
      <c r="N127" s="227" t="s">
        <v>38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522</v>
      </c>
      <c r="AT127" s="230" t="s">
        <v>137</v>
      </c>
      <c r="AU127" s="230" t="s">
        <v>83</v>
      </c>
      <c r="AY127" s="18" t="s">
        <v>133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81</v>
      </c>
      <c r="BK127" s="231">
        <f>ROUND(I127*H127,2)</f>
        <v>0</v>
      </c>
      <c r="BL127" s="18" t="s">
        <v>522</v>
      </c>
      <c r="BM127" s="230" t="s">
        <v>529</v>
      </c>
    </row>
    <row r="128" s="13" customFormat="1">
      <c r="A128" s="13"/>
      <c r="B128" s="232"/>
      <c r="C128" s="233"/>
      <c r="D128" s="234" t="s">
        <v>145</v>
      </c>
      <c r="E128" s="235" t="s">
        <v>1</v>
      </c>
      <c r="F128" s="236" t="s">
        <v>530</v>
      </c>
      <c r="G128" s="233"/>
      <c r="H128" s="237">
        <v>1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145</v>
      </c>
      <c r="AU128" s="243" t="s">
        <v>83</v>
      </c>
      <c r="AV128" s="13" t="s">
        <v>83</v>
      </c>
      <c r="AW128" s="13" t="s">
        <v>30</v>
      </c>
      <c r="AX128" s="13" t="s">
        <v>73</v>
      </c>
      <c r="AY128" s="243" t="s">
        <v>133</v>
      </c>
    </row>
    <row r="129" s="14" customFormat="1">
      <c r="A129" s="14"/>
      <c r="B129" s="244"/>
      <c r="C129" s="245"/>
      <c r="D129" s="234" t="s">
        <v>145</v>
      </c>
      <c r="E129" s="246" t="s">
        <v>1</v>
      </c>
      <c r="F129" s="247" t="s">
        <v>147</v>
      </c>
      <c r="G129" s="245"/>
      <c r="H129" s="248">
        <v>1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145</v>
      </c>
      <c r="AU129" s="254" t="s">
        <v>83</v>
      </c>
      <c r="AV129" s="14" t="s">
        <v>143</v>
      </c>
      <c r="AW129" s="14" t="s">
        <v>30</v>
      </c>
      <c r="AX129" s="14" t="s">
        <v>81</v>
      </c>
      <c r="AY129" s="254" t="s">
        <v>133</v>
      </c>
    </row>
    <row r="130" s="2" customFormat="1" ht="16.5" customHeight="1">
      <c r="A130" s="39"/>
      <c r="B130" s="40"/>
      <c r="C130" s="219" t="s">
        <v>83</v>
      </c>
      <c r="D130" s="219" t="s">
        <v>137</v>
      </c>
      <c r="E130" s="220" t="s">
        <v>531</v>
      </c>
      <c r="F130" s="221" t="s">
        <v>532</v>
      </c>
      <c r="G130" s="222" t="s">
        <v>533</v>
      </c>
      <c r="H130" s="223">
        <v>1</v>
      </c>
      <c r="I130" s="224"/>
      <c r="J130" s="225">
        <f>ROUND(I130*H130,2)</f>
        <v>0</v>
      </c>
      <c r="K130" s="221" t="s">
        <v>141</v>
      </c>
      <c r="L130" s="45"/>
      <c r="M130" s="226" t="s">
        <v>1</v>
      </c>
      <c r="N130" s="227" t="s">
        <v>38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522</v>
      </c>
      <c r="AT130" s="230" t="s">
        <v>137</v>
      </c>
      <c r="AU130" s="230" t="s">
        <v>83</v>
      </c>
      <c r="AY130" s="18" t="s">
        <v>133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81</v>
      </c>
      <c r="BK130" s="231">
        <f>ROUND(I130*H130,2)</f>
        <v>0</v>
      </c>
      <c r="BL130" s="18" t="s">
        <v>522</v>
      </c>
      <c r="BM130" s="230" t="s">
        <v>534</v>
      </c>
    </row>
    <row r="131" s="13" customFormat="1">
      <c r="A131" s="13"/>
      <c r="B131" s="232"/>
      <c r="C131" s="233"/>
      <c r="D131" s="234" t="s">
        <v>145</v>
      </c>
      <c r="E131" s="235" t="s">
        <v>1</v>
      </c>
      <c r="F131" s="236" t="s">
        <v>535</v>
      </c>
      <c r="G131" s="233"/>
      <c r="H131" s="237">
        <v>1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145</v>
      </c>
      <c r="AU131" s="243" t="s">
        <v>83</v>
      </c>
      <c r="AV131" s="13" t="s">
        <v>83</v>
      </c>
      <c r="AW131" s="13" t="s">
        <v>30</v>
      </c>
      <c r="AX131" s="13" t="s">
        <v>81</v>
      </c>
      <c r="AY131" s="243" t="s">
        <v>133</v>
      </c>
    </row>
    <row r="132" s="12" customFormat="1" ht="22.8" customHeight="1">
      <c r="A132" s="12"/>
      <c r="B132" s="203"/>
      <c r="C132" s="204"/>
      <c r="D132" s="205" t="s">
        <v>72</v>
      </c>
      <c r="E132" s="217" t="s">
        <v>536</v>
      </c>
      <c r="F132" s="217" t="s">
        <v>537</v>
      </c>
      <c r="G132" s="204"/>
      <c r="H132" s="204"/>
      <c r="I132" s="207"/>
      <c r="J132" s="218">
        <f>BK132</f>
        <v>0</v>
      </c>
      <c r="K132" s="204"/>
      <c r="L132" s="209"/>
      <c r="M132" s="210"/>
      <c r="N132" s="211"/>
      <c r="O132" s="211"/>
      <c r="P132" s="212">
        <f>SUM(P133:P134)</f>
        <v>0</v>
      </c>
      <c r="Q132" s="211"/>
      <c r="R132" s="212">
        <f>SUM(R133:R134)</f>
        <v>0</v>
      </c>
      <c r="S132" s="211"/>
      <c r="T132" s="213">
        <f>SUM(T133:T134)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167</v>
      </c>
      <c r="AT132" s="215" t="s">
        <v>72</v>
      </c>
      <c r="AU132" s="215" t="s">
        <v>81</v>
      </c>
      <c r="AY132" s="214" t="s">
        <v>133</v>
      </c>
      <c r="BK132" s="216">
        <f>SUM(BK133:BK134)</f>
        <v>0</v>
      </c>
    </row>
    <row r="133" s="2" customFormat="1" ht="16.5" customHeight="1">
      <c r="A133" s="39"/>
      <c r="B133" s="40"/>
      <c r="C133" s="219" t="s">
        <v>142</v>
      </c>
      <c r="D133" s="219" t="s">
        <v>137</v>
      </c>
      <c r="E133" s="220" t="s">
        <v>538</v>
      </c>
      <c r="F133" s="221" t="s">
        <v>539</v>
      </c>
      <c r="G133" s="222" t="s">
        <v>521</v>
      </c>
      <c r="H133" s="223">
        <v>1</v>
      </c>
      <c r="I133" s="224"/>
      <c r="J133" s="225">
        <f>ROUND(I133*H133,2)</f>
        <v>0</v>
      </c>
      <c r="K133" s="221" t="s">
        <v>141</v>
      </c>
      <c r="L133" s="45"/>
      <c r="M133" s="226" t="s">
        <v>1</v>
      </c>
      <c r="N133" s="227" t="s">
        <v>38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522</v>
      </c>
      <c r="AT133" s="230" t="s">
        <v>137</v>
      </c>
      <c r="AU133" s="230" t="s">
        <v>83</v>
      </c>
      <c r="AY133" s="18" t="s">
        <v>133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81</v>
      </c>
      <c r="BK133" s="231">
        <f>ROUND(I133*H133,2)</f>
        <v>0</v>
      </c>
      <c r="BL133" s="18" t="s">
        <v>522</v>
      </c>
      <c r="BM133" s="230" t="s">
        <v>540</v>
      </c>
    </row>
    <row r="134" s="13" customFormat="1">
      <c r="A134" s="13"/>
      <c r="B134" s="232"/>
      <c r="C134" s="233"/>
      <c r="D134" s="234" t="s">
        <v>145</v>
      </c>
      <c r="E134" s="235" t="s">
        <v>1</v>
      </c>
      <c r="F134" s="236" t="s">
        <v>81</v>
      </c>
      <c r="G134" s="233"/>
      <c r="H134" s="237">
        <v>1</v>
      </c>
      <c r="I134" s="238"/>
      <c r="J134" s="233"/>
      <c r="K134" s="233"/>
      <c r="L134" s="239"/>
      <c r="M134" s="289"/>
      <c r="N134" s="290"/>
      <c r="O134" s="290"/>
      <c r="P134" s="290"/>
      <c r="Q134" s="290"/>
      <c r="R134" s="290"/>
      <c r="S134" s="290"/>
      <c r="T134" s="29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145</v>
      </c>
      <c r="AU134" s="243" t="s">
        <v>83</v>
      </c>
      <c r="AV134" s="13" t="s">
        <v>83</v>
      </c>
      <c r="AW134" s="13" t="s">
        <v>30</v>
      </c>
      <c r="AX134" s="13" t="s">
        <v>81</v>
      </c>
      <c r="AY134" s="243" t="s">
        <v>133</v>
      </c>
    </row>
    <row r="135" s="2" customFormat="1" ht="6.96" customHeight="1">
      <c r="A135" s="39"/>
      <c r="B135" s="67"/>
      <c r="C135" s="68"/>
      <c r="D135" s="68"/>
      <c r="E135" s="68"/>
      <c r="F135" s="68"/>
      <c r="G135" s="68"/>
      <c r="H135" s="68"/>
      <c r="I135" s="68"/>
      <c r="J135" s="68"/>
      <c r="K135" s="68"/>
      <c r="L135" s="45"/>
      <c r="M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</sheetData>
  <sheetProtection sheet="1" autoFilter="0" formatColumns="0" formatRows="0" objects="1" scenarios="1" spinCount="100000" saltValue="7tv74zrOjuBR2vZ/qS0lOkGwJoxyen+SotiRFU3O7+Lp80ug2bi1JuBWW0z9n/EZsOno5Is8N1jQdiuxY01xjA==" hashValue="JAOgHUF/9+wDPrUJcucU218RH9J66KEyk8PlM0fjEDiYuHAP0oz81LfpcdzSILVB2XSa6E2r3ypSNJmDl2JnXA==" algorithmName="SHA-512" password="CC35"/>
  <autoFilter ref="C119:K134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Křemínský Petr, Ing.</dc:creator>
  <cp:lastModifiedBy>Křemínský Petr, Ing.</cp:lastModifiedBy>
  <dcterms:created xsi:type="dcterms:W3CDTF">2021-10-08T06:59:32Z</dcterms:created>
  <dcterms:modified xsi:type="dcterms:W3CDTF">2021-10-08T06:59:35Z</dcterms:modified>
</cp:coreProperties>
</file>